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9696" windowHeight="5988" activeTab="2"/>
  </bookViews>
  <sheets>
    <sheet name="OR-CBS(1)" sheetId="1" r:id="rId1"/>
    <sheet name="QR-CIS (3)" sheetId="2" r:id="rId2"/>
    <sheet name="Working (3)" sheetId="3" r:id="rId3"/>
  </sheets>
  <definedNames>
    <definedName name="_xlnm.Print_Area" localSheetId="0">'OR-CBS(1)'!$B$1:$K$55</definedName>
    <definedName name="_xlnm.Print_Area" localSheetId="1">'QR-CIS (3)'!$B$3:$U$102</definedName>
    <definedName name="_xlnm.Print_Area" localSheetId="2">'Working (3)'!$B$3:$L$40</definedName>
  </definedNames>
  <calcPr fullCalcOnLoad="1"/>
</workbook>
</file>

<file path=xl/comments1.xml><?xml version="1.0" encoding="utf-8"?>
<comments xmlns="http://schemas.openxmlformats.org/spreadsheetml/2006/main">
  <authors>
    <author>Account Dept.</author>
  </authors>
  <commentList>
    <comment ref="H24" authorId="0">
      <text>
        <r>
          <rPr>
            <b/>
            <sz val="8"/>
            <rFont val="Tahoma"/>
            <family val="0"/>
          </rPr>
          <t>Account Dept.:</t>
        </r>
        <r>
          <rPr>
            <sz val="8"/>
            <rFont val="Tahoma"/>
            <family val="0"/>
          </rPr>
          <t xml:space="preserve">
Subcon Amt for Mac been taken out from Trade Creditors</t>
        </r>
      </text>
    </comment>
  </commentList>
</comments>
</file>

<file path=xl/sharedStrings.xml><?xml version="1.0" encoding="utf-8"?>
<sst xmlns="http://schemas.openxmlformats.org/spreadsheetml/2006/main" count="207" uniqueCount="126">
  <si>
    <t>Ho Hup Construction Company Berhad (14034-W)</t>
  </si>
  <si>
    <t>Appendix IIIA</t>
  </si>
  <si>
    <t>QUARTERLY REPORT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</si>
  <si>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</si>
  <si>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</si>
  <si>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</si>
  <si>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</si>
  <si>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</si>
  <si>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</si>
  <si>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</si>
  <si>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</si>
  <si>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</si>
  <si>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</si>
  <si>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</si>
  <si>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</si>
  <si>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</si>
  <si>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</si>
  <si>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</si>
  <si>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</si>
  <si>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</si>
  <si>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(a)</t>
  </si>
  <si>
    <t>Turnover</t>
  </si>
  <si>
    <t>N/R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</si>
  <si>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</si>
  <si>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</si>
  <si>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</si>
  <si>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</si>
  <si>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</si>
  <si>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</si>
  <si>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</si>
  <si>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 and extraordinary items.</t>
  </si>
  <si>
    <t>Less interest on borrowings</t>
  </si>
  <si>
    <t xml:space="preserve">Less depreciation and amortisation 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</si>
  <si>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</si>
  <si>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</si>
  <si>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</si>
  <si>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</si>
  <si>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</si>
  <si>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</si>
  <si>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</si>
  <si>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</si>
  <si>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</si>
  <si>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</si>
  <si>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</si>
  <si>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</si>
  <si>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</si>
  <si>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</si>
  <si>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 xml:space="preserve">Taxation </t>
  </si>
  <si>
    <t>(i)</t>
  </si>
  <si>
    <t xml:space="preserve">Profit/(loss) after taxation </t>
  </si>
  <si>
    <t>before deducting minority interests</t>
  </si>
  <si>
    <t>(ii)</t>
  </si>
  <si>
    <t>Less minority interest</t>
  </si>
  <si>
    <t>(j)</t>
  </si>
  <si>
    <t xml:space="preserve">Profit /(loss) after taxation </t>
  </si>
  <si>
    <t>attributable to members of the company</t>
  </si>
  <si>
    <t>(k)</t>
  </si>
  <si>
    <t>Extraordinary items</t>
  </si>
  <si>
    <t>Less minority interests</t>
  </si>
  <si>
    <t>(iii)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</si>
  <si>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</si>
  <si>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</si>
  <si>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</si>
  <si>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</si>
  <si>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</si>
  <si>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</si>
  <si>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>Earnings per share based on 2 (j) above after</t>
  </si>
  <si>
    <t xml:space="preserve">deducting any provision for preference </t>
  </si>
  <si>
    <t>dividends, if any:-</t>
  </si>
  <si>
    <t>Basic (based on ordinary shares - sen)</t>
  </si>
  <si>
    <t>Fully diluted (based on ordinary shares - sen)</t>
  </si>
  <si>
    <t>Dividend per share (sen)</t>
  </si>
  <si>
    <t>Dividend Description</t>
  </si>
  <si>
    <t>N/R : Not Required</t>
  </si>
  <si>
    <t>New Format with Net Tangible Assets</t>
  </si>
  <si>
    <t>Individual Quarter</t>
  </si>
  <si>
    <t>Cumulative Quarter</t>
  </si>
  <si>
    <t xml:space="preserve">Current </t>
  </si>
  <si>
    <t>Preceding</t>
  </si>
  <si>
    <t>Year</t>
  </si>
  <si>
    <t>Quarter</t>
  </si>
  <si>
    <t>To Date</t>
  </si>
  <si>
    <t>Ho Hup Construction Company Berhad</t>
  </si>
  <si>
    <t>Ho Hup Jaya Sdn Bhd</t>
  </si>
  <si>
    <t>Mekarani Heights Sdn Bhd</t>
  </si>
  <si>
    <t>Tru - Mix Concrete Sdn Bhd</t>
  </si>
  <si>
    <t>Homeg Sdn Bhd</t>
  </si>
  <si>
    <t>Panca Warni</t>
  </si>
  <si>
    <t>Interest on borrowings</t>
  </si>
  <si>
    <t xml:space="preserve">Depreciation and amortisation </t>
  </si>
  <si>
    <t>CONSOLIDATED BALANCE SHEET</t>
  </si>
  <si>
    <t>Fixed Assets</t>
  </si>
  <si>
    <t>Investment in Associated Companies</t>
  </si>
  <si>
    <t>Long Term Investments</t>
  </si>
  <si>
    <t>Trade Debtors</t>
  </si>
  <si>
    <t>Short Term Investments</t>
  </si>
  <si>
    <t>Cash</t>
  </si>
  <si>
    <t>Other Debtors, Deposits and Prepayments</t>
  </si>
  <si>
    <t>Short Term Borrowings</t>
  </si>
  <si>
    <t>Trade Creditors</t>
  </si>
  <si>
    <t>Other Creditors</t>
  </si>
  <si>
    <t>Hire Purchase Creditors</t>
  </si>
  <si>
    <t>Amount due to related company</t>
  </si>
  <si>
    <t>Share Capital</t>
  </si>
  <si>
    <t>Retained Profit</t>
  </si>
  <si>
    <t>Minority Interests</t>
  </si>
  <si>
    <t>Long Term Borrowings</t>
  </si>
  <si>
    <t>Other Long Term Liabilities</t>
  </si>
  <si>
    <t>Hire Purchase Creditor</t>
  </si>
  <si>
    <t>Deferred Taxation</t>
  </si>
  <si>
    <t>Quarterly report on consolidated results for the financial quarter ended 31/03/2000.</t>
  </si>
  <si>
    <t>AS AT END OF</t>
  </si>
  <si>
    <t>CURRENT QUARTER</t>
  </si>
  <si>
    <t>RM '000</t>
  </si>
  <si>
    <t>AS AT PRECEDING</t>
  </si>
  <si>
    <t>FINANCIAL YEAR END</t>
  </si>
  <si>
    <t>Land Held for Development</t>
  </si>
  <si>
    <t>CURRENT ASSETS</t>
  </si>
  <si>
    <t>Stocks</t>
  </si>
  <si>
    <t>CURRENT LIABILITIES</t>
  </si>
  <si>
    <t>Provision for Taxation</t>
  </si>
  <si>
    <t>Net Current Assets</t>
  </si>
  <si>
    <t>Shareholders' Funds</t>
  </si>
  <si>
    <t>Net Tangible Assets per share (sen)</t>
  </si>
  <si>
    <t>Amount due from customers</t>
  </si>
  <si>
    <t>Development Property</t>
  </si>
</sst>
</file>

<file path=xl/styles.xml><?xml version="1.0" encoding="utf-8"?>
<styleSheet xmlns="http://schemas.openxmlformats.org/spreadsheetml/2006/main">
  <numFmts count="4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00_);\(#,##0.00000\)"/>
    <numFmt numFmtId="179" formatCode="#,000.00"/>
    <numFmt numFmtId="180" formatCode="00000\-0000"/>
    <numFmt numFmtId="181" formatCode="#,000"/>
    <numFmt numFmtId="182" formatCode="#,###,000"/>
    <numFmt numFmtId="183" formatCode="#,##0.0"/>
    <numFmt numFmtId="184" formatCode="#,"/>
    <numFmt numFmtId="185" formatCode="#,###,"/>
    <numFmt numFmtId="186" formatCode="#,###,\3"/>
    <numFmt numFmtId="187" formatCode="\(#,###,\)"/>
    <numFmt numFmtId="188" formatCode="\-\(#,###,\)"/>
    <numFmt numFmtId="189" formatCode="\(\-#,###,\)"/>
    <numFmt numFmtId="190" formatCode="#,###,;\(#,###,\)"/>
    <numFmt numFmtId="191" formatCode="#,###,;\(\3\3\3\3\)"/>
    <numFmt numFmtId="192" formatCode="#,###.0,"/>
    <numFmt numFmtId="193" formatCode="#,###.00,"/>
    <numFmt numFmtId="194" formatCode="#,###,\ \ "/>
    <numFmt numFmtId="195" formatCode="#,##0;\-#,##0\ \ "/>
    <numFmt numFmtId="196" formatCode="#,##0\ \ ;\-#,##0\ \ 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??_-;_-@_-"/>
    <numFmt numFmtId="200" formatCode="_-* #,##0_-;\-* #,##0_-;_-* &quot;-&quot;??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7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" fillId="0" borderId="7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 quotePrefix="1">
      <alignment horizontal="center"/>
    </xf>
    <xf numFmtId="0" fontId="1" fillId="0" borderId="20" xfId="0" applyFont="1" applyFill="1" applyBorder="1" applyAlignment="1" quotePrefix="1">
      <alignment horizontal="center"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85" fontId="1" fillId="0" borderId="19" xfId="0" applyNumberFormat="1" applyFont="1" applyFill="1" applyBorder="1" applyAlignment="1">
      <alignment/>
    </xf>
    <xf numFmtId="185" fontId="1" fillId="0" borderId="20" xfId="0" applyNumberFormat="1" applyFont="1" applyFill="1" applyBorder="1" applyAlignment="1">
      <alignment/>
    </xf>
    <xf numFmtId="38" fontId="1" fillId="0" borderId="19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185" fontId="1" fillId="0" borderId="22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/>
    </xf>
    <xf numFmtId="185" fontId="1" fillId="0" borderId="8" xfId="0" applyNumberFormat="1" applyFont="1" applyFill="1" applyBorder="1" applyAlignment="1">
      <alignment/>
    </xf>
    <xf numFmtId="38" fontId="1" fillId="0" borderId="8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" fillId="0" borderId="7" xfId="0" applyNumberFormat="1" applyFont="1" applyFill="1" applyBorder="1" applyAlignment="1">
      <alignment/>
    </xf>
    <xf numFmtId="39" fontId="1" fillId="0" borderId="0" xfId="15" applyNumberFormat="1" applyFont="1" applyFill="1" applyBorder="1" applyAlignment="1">
      <alignment/>
    </xf>
    <xf numFmtId="39" fontId="1" fillId="0" borderId="7" xfId="15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8" fontId="1" fillId="0" borderId="12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3" fontId="1" fillId="0" borderId="0" xfId="15" applyFont="1" applyFill="1" applyAlignment="1">
      <alignment/>
    </xf>
    <xf numFmtId="14" fontId="1" fillId="0" borderId="0" xfId="0" applyNumberFormat="1" applyFont="1" applyFill="1" applyAlignment="1">
      <alignment/>
    </xf>
    <xf numFmtId="43" fontId="1" fillId="0" borderId="24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98" fontId="1" fillId="0" borderId="0" xfId="15" applyNumberFormat="1" applyFont="1" applyAlignment="1">
      <alignment horizontal="center"/>
    </xf>
    <xf numFmtId="198" fontId="1" fillId="0" borderId="25" xfId="15" applyNumberFormat="1" applyFont="1" applyBorder="1" applyAlignment="1">
      <alignment horizontal="center"/>
    </xf>
    <xf numFmtId="198" fontId="1" fillId="0" borderId="26" xfId="15" applyNumberFormat="1" applyFont="1" applyBorder="1" applyAlignment="1">
      <alignment horizontal="center"/>
    </xf>
    <xf numFmtId="198" fontId="1" fillId="0" borderId="27" xfId="15" applyNumberFormat="1" applyFont="1" applyBorder="1" applyAlignment="1">
      <alignment horizontal="center"/>
    </xf>
    <xf numFmtId="198" fontId="1" fillId="0" borderId="28" xfId="15" applyNumberFormat="1" applyFont="1" applyBorder="1" applyAlignment="1">
      <alignment horizontal="center"/>
    </xf>
    <xf numFmtId="198" fontId="1" fillId="0" borderId="19" xfId="15" applyNumberFormat="1" applyFont="1" applyBorder="1" applyAlignment="1">
      <alignment horizontal="center"/>
    </xf>
    <xf numFmtId="198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00" fontId="1" fillId="0" borderId="0" xfId="0" applyNumberFormat="1" applyFont="1" applyBorder="1" applyAlignment="1">
      <alignment horizontal="center"/>
    </xf>
    <xf numFmtId="194" fontId="1" fillId="0" borderId="0" xfId="15" applyNumberFormat="1" applyFont="1" applyAlignment="1">
      <alignment horizontal="center"/>
    </xf>
    <xf numFmtId="194" fontId="1" fillId="0" borderId="0" xfId="15" applyNumberFormat="1" applyFont="1" applyAlignment="1">
      <alignment/>
    </xf>
    <xf numFmtId="194" fontId="1" fillId="0" borderId="25" xfId="15" applyNumberFormat="1" applyFont="1" applyBorder="1" applyAlignment="1">
      <alignment/>
    </xf>
    <xf numFmtId="194" fontId="1" fillId="0" borderId="26" xfId="15" applyNumberFormat="1" applyFont="1" applyBorder="1" applyAlignment="1">
      <alignment/>
    </xf>
    <xf numFmtId="194" fontId="1" fillId="0" borderId="27" xfId="15" applyNumberFormat="1" applyFont="1" applyBorder="1" applyAlignment="1">
      <alignment/>
    </xf>
    <xf numFmtId="194" fontId="1" fillId="0" borderId="0" xfId="15" applyNumberFormat="1" applyFont="1" applyBorder="1" applyAlignment="1">
      <alignment/>
    </xf>
    <xf numFmtId="194" fontId="1" fillId="0" borderId="28" xfId="15" applyNumberFormat="1" applyFont="1" applyBorder="1" applyAlignment="1">
      <alignment/>
    </xf>
    <xf numFmtId="194" fontId="1" fillId="0" borderId="19" xfId="15" applyNumberFormat="1" applyFont="1" applyBorder="1" applyAlignment="1">
      <alignment/>
    </xf>
    <xf numFmtId="0" fontId="4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workbookViewId="0" topLeftCell="C46">
      <selection activeCell="G25" sqref="G25"/>
    </sheetView>
  </sheetViews>
  <sheetFormatPr defaultColWidth="9.140625" defaultRowHeight="12.75"/>
  <cols>
    <col min="1" max="1" width="9.140625" style="83" customWidth="1"/>
    <col min="2" max="2" width="5.140625" style="84" customWidth="1"/>
    <col min="3" max="3" width="2.7109375" style="83" customWidth="1"/>
    <col min="4" max="6" width="9.140625" style="83" customWidth="1"/>
    <col min="7" max="7" width="7.57421875" style="83" customWidth="1"/>
    <col min="8" max="8" width="18.421875" style="84" bestFit="1" customWidth="1"/>
    <col min="9" max="9" width="4.7109375" style="83" customWidth="1"/>
    <col min="10" max="10" width="18.421875" style="84" customWidth="1"/>
    <col min="11" max="16384" width="9.140625" style="83" customWidth="1"/>
  </cols>
  <sheetData>
    <row r="1" ht="12.75"/>
    <row r="2" ht="12.75">
      <c r="B2" s="82" t="s">
        <v>90</v>
      </c>
    </row>
    <row r="3" ht="12.75"/>
    <row r="4" spans="8:10" ht="12.75">
      <c r="H4" s="85" t="s">
        <v>111</v>
      </c>
      <c r="J4" s="85" t="s">
        <v>114</v>
      </c>
    </row>
    <row r="5" spans="8:10" ht="12.75">
      <c r="H5" s="85" t="s">
        <v>112</v>
      </c>
      <c r="J5" s="85" t="s">
        <v>115</v>
      </c>
    </row>
    <row r="6" spans="8:10" ht="12.75">
      <c r="H6" s="86">
        <v>36616</v>
      </c>
      <c r="J6" s="86">
        <v>36525</v>
      </c>
    </row>
    <row r="7" spans="8:10" ht="12.75">
      <c r="H7" s="85" t="s">
        <v>113</v>
      </c>
      <c r="J7" s="85" t="s">
        <v>113</v>
      </c>
    </row>
    <row r="8" ht="12.75"/>
    <row r="9" spans="2:10" ht="12.75">
      <c r="B9" s="84">
        <v>1</v>
      </c>
      <c r="C9" s="83" t="s">
        <v>91</v>
      </c>
      <c r="H9" s="97">
        <v>76241213</v>
      </c>
      <c r="J9" s="87">
        <v>79834</v>
      </c>
    </row>
    <row r="10" ht="12.75">
      <c r="H10" s="87"/>
    </row>
    <row r="11" spans="2:10" ht="12.75">
      <c r="B11" s="84">
        <v>2</v>
      </c>
      <c r="C11" s="83" t="s">
        <v>92</v>
      </c>
      <c r="H11" s="97">
        <v>8128463</v>
      </c>
      <c r="J11" s="87">
        <v>8392</v>
      </c>
    </row>
    <row r="12" spans="8:10" ht="12.75">
      <c r="H12" s="87"/>
      <c r="J12" s="87"/>
    </row>
    <row r="13" spans="2:10" ht="12.75">
      <c r="B13" s="84">
        <v>3</v>
      </c>
      <c r="C13" s="1" t="s">
        <v>93</v>
      </c>
      <c r="H13" s="87">
        <v>0</v>
      </c>
      <c r="J13" s="87">
        <v>0</v>
      </c>
    </row>
    <row r="14" spans="8:10" ht="12.75">
      <c r="H14" s="87"/>
      <c r="J14" s="87"/>
    </row>
    <row r="15" spans="2:10" ht="12.75">
      <c r="B15" s="84">
        <v>4</v>
      </c>
      <c r="C15" s="83" t="s">
        <v>116</v>
      </c>
      <c r="H15" s="97">
        <v>162734157</v>
      </c>
      <c r="J15" s="87">
        <v>164659</v>
      </c>
    </row>
    <row r="16" ht="12.75">
      <c r="J16" s="87"/>
    </row>
    <row r="17" spans="2:10" ht="12.75">
      <c r="B17" s="84">
        <v>5</v>
      </c>
      <c r="C17" s="83" t="s">
        <v>117</v>
      </c>
      <c r="J17" s="87"/>
    </row>
    <row r="18" spans="4:10" ht="12.75">
      <c r="D18" s="83" t="s">
        <v>124</v>
      </c>
      <c r="H18" s="98">
        <v>1717507</v>
      </c>
      <c r="J18" s="88">
        <v>1717</v>
      </c>
    </row>
    <row r="19" spans="4:10" ht="12.75">
      <c r="D19" s="83" t="s">
        <v>118</v>
      </c>
      <c r="H19" s="99">
        <f>2129774-1717507</f>
        <v>412267</v>
      </c>
      <c r="J19" s="89">
        <v>230</v>
      </c>
    </row>
    <row r="20" spans="4:10" ht="12.75">
      <c r="D20" s="83" t="s">
        <v>125</v>
      </c>
      <c r="H20" s="99">
        <v>64851331</v>
      </c>
      <c r="J20" s="89">
        <v>59642</v>
      </c>
    </row>
    <row r="21" spans="4:10" ht="12.75">
      <c r="D21" s="83" t="s">
        <v>94</v>
      </c>
      <c r="H21" s="99">
        <v>243884086</v>
      </c>
      <c r="J21" s="89">
        <v>224518</v>
      </c>
    </row>
    <row r="22" spans="4:10" ht="12.75">
      <c r="D22" s="83" t="s">
        <v>95</v>
      </c>
      <c r="H22" s="99">
        <v>42510268</v>
      </c>
      <c r="J22" s="89">
        <v>35186</v>
      </c>
    </row>
    <row r="23" spans="4:10" ht="12.75">
      <c r="D23" s="83" t="s">
        <v>96</v>
      </c>
      <c r="H23" s="99">
        <v>5281454</v>
      </c>
      <c r="J23" s="89">
        <v>3225</v>
      </c>
    </row>
    <row r="24" spans="4:10" ht="12.75">
      <c r="D24" s="83" t="s">
        <v>97</v>
      </c>
      <c r="H24" s="100">
        <f>24022811+34514-13889882</f>
        <v>10167443</v>
      </c>
      <c r="J24" s="90">
        <v>16604</v>
      </c>
    </row>
    <row r="25" spans="8:10" ht="12.75">
      <c r="H25" s="101">
        <f>SUM(H18:H24)</f>
        <v>368824356</v>
      </c>
      <c r="J25" s="87">
        <f>SUM(J18:J24)</f>
        <v>341122</v>
      </c>
    </row>
    <row r="26" ht="12.75">
      <c r="J26" s="87"/>
    </row>
    <row r="27" spans="2:10" ht="12.75">
      <c r="B27" s="84">
        <v>6</v>
      </c>
      <c r="C27" s="83" t="s">
        <v>119</v>
      </c>
      <c r="J27" s="87"/>
    </row>
    <row r="28" spans="4:10" ht="12.75">
      <c r="D28" s="83" t="s">
        <v>98</v>
      </c>
      <c r="H28" s="98">
        <v>61640050</v>
      </c>
      <c r="J28" s="88">
        <f>35566+40579</f>
        <v>76145</v>
      </c>
    </row>
    <row r="29" spans="4:10" ht="12.75">
      <c r="D29" s="83" t="s">
        <v>99</v>
      </c>
      <c r="H29" s="99">
        <f>225364843-13889882</f>
        <v>211474961</v>
      </c>
      <c r="J29" s="89">
        <v>176636</v>
      </c>
    </row>
    <row r="30" spans="4:10" ht="12.75">
      <c r="D30" s="83" t="s">
        <v>100</v>
      </c>
      <c r="H30" s="99">
        <v>20890833</v>
      </c>
      <c r="J30" s="89">
        <f>20326-J33</f>
        <v>19115</v>
      </c>
    </row>
    <row r="31" spans="4:10" ht="12.75">
      <c r="D31" s="83" t="s">
        <v>120</v>
      </c>
      <c r="H31" s="99">
        <v>548198</v>
      </c>
      <c r="J31" s="89">
        <v>1272</v>
      </c>
    </row>
    <row r="32" spans="4:10" ht="12.75">
      <c r="D32" s="83" t="s">
        <v>101</v>
      </c>
      <c r="H32" s="99">
        <v>6023790</v>
      </c>
      <c r="J32" s="89">
        <v>5969</v>
      </c>
    </row>
    <row r="33" spans="4:10" ht="12.75">
      <c r="D33" s="83" t="s">
        <v>102</v>
      </c>
      <c r="H33" s="100">
        <v>1211224</v>
      </c>
      <c r="J33" s="90">
        <v>1211</v>
      </c>
    </row>
    <row r="34" spans="8:10" ht="12.75">
      <c r="H34" s="97">
        <f>SUM(H28:H33)</f>
        <v>301789056</v>
      </c>
      <c r="J34" s="87">
        <f>SUM(J28:J33)</f>
        <v>280348</v>
      </c>
    </row>
    <row r="35" ht="12.75">
      <c r="J35" s="87"/>
    </row>
    <row r="36" spans="2:10" ht="12.75">
      <c r="B36" s="84">
        <v>7</v>
      </c>
      <c r="C36" s="83" t="s">
        <v>121</v>
      </c>
      <c r="H36" s="101">
        <f>+H25-H34</f>
        <v>67035300</v>
      </c>
      <c r="J36" s="93">
        <f>+J25-J34</f>
        <v>60774</v>
      </c>
    </row>
    <row r="37" ht="12.75">
      <c r="J37" s="87"/>
    </row>
    <row r="38" spans="8:10" ht="12.75">
      <c r="H38" s="102">
        <f>SUM(H9:H15)+H36</f>
        <v>314139133</v>
      </c>
      <c r="J38" s="91">
        <f>SUM(J9:J15)+J36</f>
        <v>313659</v>
      </c>
    </row>
    <row r="39" ht="12.75">
      <c r="J39" s="87"/>
    </row>
    <row r="40" spans="3:10" ht="12.75">
      <c r="C40" s="83" t="s">
        <v>103</v>
      </c>
      <c r="H40" s="97">
        <v>60000240</v>
      </c>
      <c r="J40" s="87">
        <v>60000</v>
      </c>
    </row>
    <row r="41" ht="12.75">
      <c r="J41" s="87"/>
    </row>
    <row r="42" spans="3:10" ht="12.75">
      <c r="C42" s="83" t="s">
        <v>104</v>
      </c>
      <c r="H42" s="103">
        <f>173217385+1969320</f>
        <v>175186705</v>
      </c>
      <c r="J42" s="92">
        <v>173218</v>
      </c>
    </row>
    <row r="43" spans="2:10" ht="12.75">
      <c r="B43" s="84">
        <v>8</v>
      </c>
      <c r="C43" s="83" t="s">
        <v>122</v>
      </c>
      <c r="H43" s="97">
        <f>SUM(H40:H42)</f>
        <v>235186945</v>
      </c>
      <c r="J43" s="87">
        <f>SUM(J40:J42)</f>
        <v>233218</v>
      </c>
    </row>
    <row r="44" ht="12.75">
      <c r="J44" s="87"/>
    </row>
    <row r="45" spans="2:10" ht="12.75">
      <c r="B45" s="84">
        <v>9</v>
      </c>
      <c r="C45" s="83" t="s">
        <v>105</v>
      </c>
      <c r="H45" s="97">
        <v>9940737</v>
      </c>
      <c r="J45" s="87">
        <v>10314</v>
      </c>
    </row>
    <row r="46" spans="8:10" ht="12.75">
      <c r="H46" s="96"/>
      <c r="J46" s="87"/>
    </row>
    <row r="47" spans="2:10" ht="12.75">
      <c r="B47" s="84">
        <v>10</v>
      </c>
      <c r="C47" s="83" t="s">
        <v>106</v>
      </c>
      <c r="H47" s="97">
        <v>53055787</v>
      </c>
      <c r="J47" s="87">
        <v>53056</v>
      </c>
    </row>
    <row r="48" spans="8:10" ht="12.75">
      <c r="H48" s="97"/>
      <c r="J48" s="87"/>
    </row>
    <row r="49" spans="3:10" ht="12.75">
      <c r="C49" s="83" t="s">
        <v>107</v>
      </c>
      <c r="H49" s="97"/>
      <c r="J49" s="87"/>
    </row>
    <row r="50" spans="4:10" ht="12.75">
      <c r="D50" s="83" t="s">
        <v>108</v>
      </c>
      <c r="H50" s="97">
        <v>5549236</v>
      </c>
      <c r="J50" s="87">
        <v>6664</v>
      </c>
    </row>
    <row r="51" spans="4:10" ht="12.75">
      <c r="D51" s="83" t="s">
        <v>109</v>
      </c>
      <c r="H51" s="97">
        <v>10406428</v>
      </c>
      <c r="J51" s="87">
        <v>10407</v>
      </c>
    </row>
    <row r="52" ht="12.75">
      <c r="J52" s="87"/>
    </row>
    <row r="53" spans="8:10" ht="12.75">
      <c r="H53" s="102">
        <f>SUM(H43:H52)</f>
        <v>314139133</v>
      </c>
      <c r="J53" s="91">
        <f>SUM(J43:J52)</f>
        <v>313659</v>
      </c>
    </row>
    <row r="55" spans="2:10" ht="12.75">
      <c r="B55" s="84">
        <v>12</v>
      </c>
      <c r="C55" s="83" t="s">
        <v>123</v>
      </c>
      <c r="H55" s="95">
        <f>(SUM(H40:H42))/H40*100</f>
        <v>391.9766737599716</v>
      </c>
      <c r="I55" s="94"/>
      <c r="J55" s="95">
        <f>(SUM(J40:J42))/J40*100</f>
        <v>388.69666666666666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U333"/>
  <sheetViews>
    <sheetView workbookViewId="0" topLeftCell="H84">
      <selection activeCell="K70" sqref="K70"/>
    </sheetView>
  </sheetViews>
  <sheetFormatPr defaultColWidth="9.140625" defaultRowHeight="12.75"/>
  <cols>
    <col min="1" max="1" width="9.140625" style="1" customWidth="1"/>
    <col min="2" max="2" width="3.28125" style="1" customWidth="1"/>
    <col min="3" max="4" width="3.28125" style="3" customWidth="1"/>
    <col min="5" max="5" width="1.8515625" style="3" customWidth="1"/>
    <col min="6" max="8" width="9.140625" style="1" customWidth="1"/>
    <col min="9" max="9" width="8.00390625" style="1" customWidth="1"/>
    <col min="10" max="10" width="1.7109375" style="1" customWidth="1"/>
    <col min="11" max="11" width="13.7109375" style="1" customWidth="1"/>
    <col min="12" max="13" width="1.7109375" style="1" customWidth="1"/>
    <col min="14" max="14" width="13.7109375" style="1" customWidth="1"/>
    <col min="15" max="16" width="1.7109375" style="1" customWidth="1"/>
    <col min="17" max="17" width="13.7109375" style="1" customWidth="1"/>
    <col min="18" max="19" width="1.7109375" style="1" customWidth="1"/>
    <col min="20" max="20" width="13.7109375" style="1" customWidth="1"/>
    <col min="21" max="21" width="1.7109375" style="1" customWidth="1"/>
    <col min="22" max="16384" width="9.140625" style="1" customWidth="1"/>
  </cols>
  <sheetData>
    <row r="3" spans="2:20" ht="13.5">
      <c r="B3" s="2" t="s">
        <v>0</v>
      </c>
      <c r="T3" s="4" t="s">
        <v>1</v>
      </c>
    </row>
    <row r="5" ht="12.75">
      <c r="B5" s="5" t="s">
        <v>2</v>
      </c>
    </row>
    <row r="6" ht="12.75">
      <c r="B6" s="5"/>
    </row>
    <row r="7" ht="12.75">
      <c r="B7" s="5" t="s">
        <v>110</v>
      </c>
    </row>
    <row r="8" ht="12.75">
      <c r="B8" s="5" t="s">
        <v>3</v>
      </c>
    </row>
    <row r="9" ht="12.75">
      <c r="B9" s="5"/>
    </row>
    <row r="10" ht="12.75">
      <c r="B10" s="5" t="s">
        <v>4</v>
      </c>
    </row>
    <row r="11" ht="13.5" thickBot="1">
      <c r="B11" s="5"/>
    </row>
    <row r="12" spans="2:21" ht="12.75">
      <c r="B12" s="6"/>
      <c r="C12" s="7"/>
      <c r="D12" s="7"/>
      <c r="E12" s="7"/>
      <c r="F12" s="8"/>
      <c r="G12" s="8"/>
      <c r="H12" s="8"/>
      <c r="I12" s="8"/>
      <c r="J12" s="9"/>
      <c r="K12" s="104" t="s">
        <v>5</v>
      </c>
      <c r="L12" s="104"/>
      <c r="M12" s="104"/>
      <c r="N12" s="104"/>
      <c r="O12" s="10"/>
      <c r="P12" s="11"/>
      <c r="Q12" s="104" t="s">
        <v>6</v>
      </c>
      <c r="R12" s="104"/>
      <c r="S12" s="104"/>
      <c r="T12" s="104"/>
      <c r="U12" s="12"/>
    </row>
    <row r="13" spans="2:21" ht="12.75">
      <c r="B13" s="13"/>
      <c r="C13" s="14"/>
      <c r="D13" s="14"/>
      <c r="E13" s="14"/>
      <c r="F13" s="15"/>
      <c r="G13" s="15"/>
      <c r="H13" s="15"/>
      <c r="I13" s="15"/>
      <c r="J13" s="16"/>
      <c r="K13" s="17" t="s">
        <v>7</v>
      </c>
      <c r="L13" s="18"/>
      <c r="M13" s="19"/>
      <c r="N13" s="18" t="s">
        <v>8</v>
      </c>
      <c r="O13" s="20"/>
      <c r="P13" s="21"/>
      <c r="Q13" s="17" t="s">
        <v>9</v>
      </c>
      <c r="R13" s="17"/>
      <c r="S13" s="19"/>
      <c r="T13" s="17" t="s">
        <v>10</v>
      </c>
      <c r="U13" s="22"/>
    </row>
    <row r="14" spans="2:21" ht="12.75">
      <c r="B14" s="13"/>
      <c r="C14" s="14"/>
      <c r="D14" s="14"/>
      <c r="E14" s="14"/>
      <c r="F14" s="15"/>
      <c r="G14" s="15"/>
      <c r="H14" s="15"/>
      <c r="I14" s="15"/>
      <c r="J14" s="16"/>
      <c r="K14" s="17" t="s">
        <v>11</v>
      </c>
      <c r="L14" s="17"/>
      <c r="M14" s="23"/>
      <c r="N14" s="17" t="s">
        <v>12</v>
      </c>
      <c r="O14" s="20"/>
      <c r="P14" s="21"/>
      <c r="Q14" s="17" t="s">
        <v>13</v>
      </c>
      <c r="R14" s="17"/>
      <c r="S14" s="23"/>
      <c r="T14" s="17" t="s">
        <v>14</v>
      </c>
      <c r="U14" s="22"/>
    </row>
    <row r="15" spans="2:21" ht="12.75">
      <c r="B15" s="13"/>
      <c r="C15" s="14"/>
      <c r="D15" s="14"/>
      <c r="E15" s="14"/>
      <c r="F15" s="15"/>
      <c r="G15" s="15"/>
      <c r="H15" s="15"/>
      <c r="I15" s="15"/>
      <c r="J15" s="16"/>
      <c r="K15" s="17" t="s">
        <v>15</v>
      </c>
      <c r="L15" s="17"/>
      <c r="M15" s="23"/>
      <c r="N15" s="17" t="s">
        <v>16</v>
      </c>
      <c r="O15" s="20"/>
      <c r="P15" s="21"/>
      <c r="Q15" s="17" t="s">
        <v>17</v>
      </c>
      <c r="R15" s="17"/>
      <c r="S15" s="23"/>
      <c r="T15" s="17" t="s">
        <v>18</v>
      </c>
      <c r="U15" s="22"/>
    </row>
    <row r="16" spans="2:21" ht="12.75">
      <c r="B16" s="13"/>
      <c r="C16" s="14"/>
      <c r="D16" s="14"/>
      <c r="E16" s="14"/>
      <c r="F16" s="15"/>
      <c r="G16" s="15"/>
      <c r="H16" s="15"/>
      <c r="I16" s="15"/>
      <c r="J16" s="16"/>
      <c r="K16" s="24">
        <v>36616</v>
      </c>
      <c r="L16" s="24"/>
      <c r="M16" s="25"/>
      <c r="N16" s="24">
        <v>36250</v>
      </c>
      <c r="O16" s="20"/>
      <c r="P16" s="21"/>
      <c r="Q16" s="24">
        <f>K16</f>
        <v>36616</v>
      </c>
      <c r="R16" s="24"/>
      <c r="S16" s="25"/>
      <c r="T16" s="24">
        <f>N16</f>
        <v>36250</v>
      </c>
      <c r="U16" s="22"/>
    </row>
    <row r="17" spans="2:21" ht="13.5" thickBot="1">
      <c r="B17" s="26"/>
      <c r="C17" s="27"/>
      <c r="D17" s="27"/>
      <c r="E17" s="27"/>
      <c r="F17" s="28"/>
      <c r="G17" s="28"/>
      <c r="H17" s="28"/>
      <c r="I17" s="28"/>
      <c r="J17" s="29"/>
      <c r="K17" s="30" t="s">
        <v>19</v>
      </c>
      <c r="L17" s="30"/>
      <c r="M17" s="31"/>
      <c r="N17" s="30" t="s">
        <v>19</v>
      </c>
      <c r="O17" s="32"/>
      <c r="P17" s="33"/>
      <c r="Q17" s="30" t="s">
        <v>19</v>
      </c>
      <c r="R17" s="30"/>
      <c r="S17" s="31"/>
      <c r="T17" s="30" t="s">
        <v>19</v>
      </c>
      <c r="U17" s="34"/>
    </row>
    <row r="18" spans="2:21" ht="6" customHeight="1">
      <c r="B18" s="13"/>
      <c r="C18" s="14"/>
      <c r="D18" s="14"/>
      <c r="E18" s="35"/>
      <c r="F18" s="8"/>
      <c r="G18" s="8"/>
      <c r="H18" s="8"/>
      <c r="I18" s="36"/>
      <c r="J18" s="16"/>
      <c r="K18" s="15"/>
      <c r="L18" s="15"/>
      <c r="M18" s="16"/>
      <c r="N18" s="15"/>
      <c r="O18" s="15"/>
      <c r="P18" s="16"/>
      <c r="Q18" s="15"/>
      <c r="R18" s="15"/>
      <c r="S18" s="16"/>
      <c r="T18" s="15"/>
      <c r="U18" s="22"/>
    </row>
    <row r="19" spans="2:21" ht="12.75">
      <c r="B19" s="37">
        <v>1</v>
      </c>
      <c r="C19" s="38" t="s">
        <v>20</v>
      </c>
      <c r="D19" s="38"/>
      <c r="E19" s="39"/>
      <c r="F19" s="15" t="s">
        <v>21</v>
      </c>
      <c r="G19" s="15"/>
      <c r="H19" s="15"/>
      <c r="I19" s="40"/>
      <c r="J19" s="16"/>
      <c r="K19" s="41">
        <f>+Q19</f>
        <v>119982748</v>
      </c>
      <c r="L19" s="41"/>
      <c r="M19" s="42"/>
      <c r="N19" s="43" t="s">
        <v>22</v>
      </c>
      <c r="O19" s="44"/>
      <c r="P19" s="45"/>
      <c r="Q19" s="41">
        <v>119982748</v>
      </c>
      <c r="R19" s="41"/>
      <c r="S19" s="42"/>
      <c r="T19" s="43" t="s">
        <v>22</v>
      </c>
      <c r="U19" s="46"/>
    </row>
    <row r="20" spans="2:21" ht="6" customHeight="1">
      <c r="B20" s="47"/>
      <c r="C20" s="48"/>
      <c r="D20" s="48"/>
      <c r="E20" s="49"/>
      <c r="F20" s="50"/>
      <c r="G20" s="50"/>
      <c r="H20" s="50"/>
      <c r="I20" s="51"/>
      <c r="J20" s="52"/>
      <c r="K20" s="53"/>
      <c r="L20" s="53"/>
      <c r="M20" s="54"/>
      <c r="N20" s="55"/>
      <c r="O20" s="55"/>
      <c r="P20" s="56"/>
      <c r="Q20" s="53"/>
      <c r="R20" s="53"/>
      <c r="S20" s="54"/>
      <c r="T20" s="55"/>
      <c r="U20" s="57"/>
    </row>
    <row r="21" spans="2:21" ht="6" customHeight="1">
      <c r="B21" s="37"/>
      <c r="C21" s="14"/>
      <c r="D21" s="14"/>
      <c r="E21" s="58"/>
      <c r="F21" s="15"/>
      <c r="G21" s="15"/>
      <c r="H21" s="15"/>
      <c r="I21" s="40"/>
      <c r="J21" s="16"/>
      <c r="K21" s="41"/>
      <c r="L21" s="41"/>
      <c r="M21" s="42"/>
      <c r="N21" s="44"/>
      <c r="O21" s="44"/>
      <c r="P21" s="45"/>
      <c r="Q21" s="41"/>
      <c r="R21" s="41"/>
      <c r="S21" s="42"/>
      <c r="T21" s="44"/>
      <c r="U21" s="22"/>
    </row>
    <row r="22" spans="2:21" ht="12.75">
      <c r="B22" s="37"/>
      <c r="C22" s="38" t="s">
        <v>23</v>
      </c>
      <c r="D22" s="38"/>
      <c r="E22" s="39"/>
      <c r="F22" s="15" t="s">
        <v>24</v>
      </c>
      <c r="G22" s="15"/>
      <c r="H22" s="15"/>
      <c r="I22" s="40"/>
      <c r="J22" s="16"/>
      <c r="K22" s="59">
        <v>0</v>
      </c>
      <c r="L22" s="41"/>
      <c r="M22" s="42"/>
      <c r="N22" s="43" t="s">
        <v>22</v>
      </c>
      <c r="O22" s="44"/>
      <c r="P22" s="45"/>
      <c r="Q22" s="60">
        <v>0</v>
      </c>
      <c r="R22" s="41"/>
      <c r="S22" s="42"/>
      <c r="T22" s="43" t="s">
        <v>22</v>
      </c>
      <c r="U22" s="22"/>
    </row>
    <row r="23" spans="2:21" ht="6" customHeight="1">
      <c r="B23" s="47"/>
      <c r="C23" s="48"/>
      <c r="D23" s="48"/>
      <c r="E23" s="49"/>
      <c r="F23" s="50"/>
      <c r="G23" s="50"/>
      <c r="H23" s="50"/>
      <c r="I23" s="51"/>
      <c r="J23" s="52"/>
      <c r="K23" s="53"/>
      <c r="L23" s="53"/>
      <c r="M23" s="54"/>
      <c r="N23" s="55"/>
      <c r="O23" s="55"/>
      <c r="P23" s="56"/>
      <c r="Q23" s="53"/>
      <c r="R23" s="53"/>
      <c r="S23" s="54"/>
      <c r="T23" s="55"/>
      <c r="U23" s="57"/>
    </row>
    <row r="24" spans="2:21" ht="6" customHeight="1">
      <c r="B24" s="37"/>
      <c r="C24" s="14"/>
      <c r="D24" s="14"/>
      <c r="E24" s="58"/>
      <c r="F24" s="15"/>
      <c r="G24" s="15"/>
      <c r="H24" s="15"/>
      <c r="I24" s="40"/>
      <c r="J24" s="16"/>
      <c r="K24" s="41"/>
      <c r="L24" s="41"/>
      <c r="M24" s="42"/>
      <c r="N24" s="44"/>
      <c r="O24" s="44"/>
      <c r="P24" s="45"/>
      <c r="Q24" s="41"/>
      <c r="R24" s="41"/>
      <c r="S24" s="42"/>
      <c r="T24" s="44"/>
      <c r="U24" s="22"/>
    </row>
    <row r="25" spans="2:21" ht="12.75">
      <c r="B25" s="37"/>
      <c r="C25" s="38" t="s">
        <v>25</v>
      </c>
      <c r="D25" s="38"/>
      <c r="E25" s="39"/>
      <c r="F25" s="15" t="s">
        <v>26</v>
      </c>
      <c r="G25" s="15"/>
      <c r="H25" s="15"/>
      <c r="I25" s="40"/>
      <c r="J25" s="16"/>
      <c r="K25" s="41">
        <f>'Working (3)'!F18</f>
        <v>692212.79</v>
      </c>
      <c r="L25" s="41"/>
      <c r="M25" s="42"/>
      <c r="N25" s="43" t="s">
        <v>22</v>
      </c>
      <c r="O25" s="44"/>
      <c r="P25" s="45"/>
      <c r="Q25" s="41">
        <f>'Working (3)'!F18</f>
        <v>692212.79</v>
      </c>
      <c r="R25" s="41"/>
      <c r="S25" s="42"/>
      <c r="T25" s="43" t="s">
        <v>22</v>
      </c>
      <c r="U25" s="22"/>
    </row>
    <row r="26" spans="2:21" ht="6" customHeight="1">
      <c r="B26" s="47"/>
      <c r="C26" s="48"/>
      <c r="D26" s="48"/>
      <c r="E26" s="49"/>
      <c r="F26" s="50"/>
      <c r="G26" s="50"/>
      <c r="H26" s="50"/>
      <c r="I26" s="51"/>
      <c r="J26" s="52"/>
      <c r="K26" s="53"/>
      <c r="L26" s="53"/>
      <c r="M26" s="54"/>
      <c r="N26" s="55"/>
      <c r="O26" s="55"/>
      <c r="P26" s="56"/>
      <c r="Q26" s="53"/>
      <c r="R26" s="53"/>
      <c r="S26" s="54"/>
      <c r="T26" s="55"/>
      <c r="U26" s="57"/>
    </row>
    <row r="27" spans="2:21" ht="6" customHeight="1">
      <c r="B27" s="37"/>
      <c r="C27" s="14"/>
      <c r="D27" s="14"/>
      <c r="E27" s="58"/>
      <c r="F27" s="15"/>
      <c r="G27" s="15"/>
      <c r="H27" s="15"/>
      <c r="I27" s="40"/>
      <c r="J27" s="16"/>
      <c r="K27" s="41"/>
      <c r="L27" s="41"/>
      <c r="M27" s="42"/>
      <c r="N27" s="44"/>
      <c r="O27" s="44"/>
      <c r="P27" s="45"/>
      <c r="Q27" s="41"/>
      <c r="R27" s="41"/>
      <c r="S27" s="42"/>
      <c r="T27" s="44"/>
      <c r="U27" s="22"/>
    </row>
    <row r="28" spans="2:21" ht="12.75">
      <c r="B28" s="37">
        <v>2</v>
      </c>
      <c r="C28" s="38" t="s">
        <v>20</v>
      </c>
      <c r="D28" s="38"/>
      <c r="E28" s="39"/>
      <c r="F28" s="15" t="s">
        <v>27</v>
      </c>
      <c r="G28" s="15"/>
      <c r="H28" s="15"/>
      <c r="I28" s="40"/>
      <c r="J28" s="16"/>
      <c r="K28" s="41">
        <f>K34+K37+K40+1858986</f>
        <v>7128357.58</v>
      </c>
      <c r="L28" s="41"/>
      <c r="M28" s="42"/>
      <c r="N28" s="43" t="s">
        <v>22</v>
      </c>
      <c r="O28" s="44"/>
      <c r="P28" s="45"/>
      <c r="Q28" s="41">
        <f>Q34+Q37+Q40+1858986</f>
        <v>7128357.58</v>
      </c>
      <c r="R28" s="41"/>
      <c r="S28" s="42"/>
      <c r="T28" s="43" t="s">
        <v>22</v>
      </c>
      <c r="U28" s="22"/>
    </row>
    <row r="29" spans="2:21" ht="12.75">
      <c r="B29" s="37"/>
      <c r="C29" s="14"/>
      <c r="D29" s="14"/>
      <c r="E29" s="58"/>
      <c r="F29" s="15" t="s">
        <v>28</v>
      </c>
      <c r="G29" s="15"/>
      <c r="H29" s="15"/>
      <c r="I29" s="40"/>
      <c r="J29" s="16"/>
      <c r="K29" s="41"/>
      <c r="L29" s="41"/>
      <c r="M29" s="42"/>
      <c r="N29" s="44"/>
      <c r="O29" s="44"/>
      <c r="P29" s="45"/>
      <c r="Q29" s="41"/>
      <c r="R29" s="41"/>
      <c r="S29" s="42"/>
      <c r="T29" s="44"/>
      <c r="U29" s="22"/>
    </row>
    <row r="30" spans="2:21" ht="12.75">
      <c r="B30" s="37"/>
      <c r="C30" s="14"/>
      <c r="D30" s="14"/>
      <c r="E30" s="58"/>
      <c r="F30" s="15" t="s">
        <v>29</v>
      </c>
      <c r="G30" s="15"/>
      <c r="H30" s="15"/>
      <c r="I30" s="40"/>
      <c r="J30" s="16"/>
      <c r="K30" s="41"/>
      <c r="L30" s="41"/>
      <c r="M30" s="42"/>
      <c r="N30" s="44"/>
      <c r="O30" s="44"/>
      <c r="P30" s="45"/>
      <c r="Q30" s="41"/>
      <c r="R30" s="41"/>
      <c r="S30" s="42"/>
      <c r="T30" s="44"/>
      <c r="U30" s="22"/>
    </row>
    <row r="31" spans="2:21" ht="12.75">
      <c r="B31" s="37"/>
      <c r="C31" s="14"/>
      <c r="D31" s="14"/>
      <c r="E31" s="58"/>
      <c r="F31" s="15" t="s">
        <v>30</v>
      </c>
      <c r="G31" s="15"/>
      <c r="H31" s="15"/>
      <c r="I31" s="40"/>
      <c r="J31" s="16"/>
      <c r="K31" s="41"/>
      <c r="L31" s="41"/>
      <c r="M31" s="42"/>
      <c r="N31" s="44"/>
      <c r="O31" s="44"/>
      <c r="P31" s="45"/>
      <c r="Q31" s="41"/>
      <c r="R31" s="41"/>
      <c r="S31" s="42"/>
      <c r="T31" s="44"/>
      <c r="U31" s="22"/>
    </row>
    <row r="32" spans="2:21" ht="6" customHeight="1">
      <c r="B32" s="47"/>
      <c r="C32" s="48"/>
      <c r="D32" s="48"/>
      <c r="E32" s="49"/>
      <c r="F32" s="50"/>
      <c r="G32" s="50"/>
      <c r="H32" s="50"/>
      <c r="I32" s="51"/>
      <c r="J32" s="52"/>
      <c r="K32" s="53"/>
      <c r="L32" s="53"/>
      <c r="M32" s="54"/>
      <c r="N32" s="55"/>
      <c r="O32" s="55"/>
      <c r="P32" s="56"/>
      <c r="Q32" s="53"/>
      <c r="R32" s="53"/>
      <c r="S32" s="54"/>
      <c r="T32" s="55"/>
      <c r="U32" s="57"/>
    </row>
    <row r="33" spans="2:21" ht="6" customHeight="1">
      <c r="B33" s="37"/>
      <c r="C33" s="14"/>
      <c r="D33" s="14"/>
      <c r="E33" s="58"/>
      <c r="F33" s="15"/>
      <c r="G33" s="15"/>
      <c r="H33" s="15"/>
      <c r="I33" s="40"/>
      <c r="J33" s="16"/>
      <c r="K33" s="41"/>
      <c r="L33" s="41"/>
      <c r="M33" s="42"/>
      <c r="N33" s="44"/>
      <c r="O33" s="44"/>
      <c r="P33" s="45"/>
      <c r="Q33" s="41"/>
      <c r="R33" s="41"/>
      <c r="S33" s="42"/>
      <c r="T33" s="44"/>
      <c r="U33" s="22"/>
    </row>
    <row r="34" spans="2:21" ht="12.75">
      <c r="B34" s="37"/>
      <c r="C34" s="38" t="s">
        <v>23</v>
      </c>
      <c r="D34" s="38"/>
      <c r="E34" s="39"/>
      <c r="F34" s="15" t="s">
        <v>31</v>
      </c>
      <c r="G34" s="15"/>
      <c r="H34" s="15"/>
      <c r="I34" s="40"/>
      <c r="J34" s="16"/>
      <c r="K34" s="41">
        <f>'Working (3)'!F29</f>
        <v>752594.33</v>
      </c>
      <c r="L34" s="41"/>
      <c r="M34" s="42"/>
      <c r="N34" s="43" t="s">
        <v>22</v>
      </c>
      <c r="O34" s="44"/>
      <c r="P34" s="45"/>
      <c r="Q34" s="41">
        <f>'Working (3)'!F29</f>
        <v>752594.33</v>
      </c>
      <c r="R34" s="41"/>
      <c r="S34" s="42"/>
      <c r="T34" s="43" t="s">
        <v>22</v>
      </c>
      <c r="U34" s="22"/>
    </row>
    <row r="35" spans="2:21" ht="6" customHeight="1">
      <c r="B35" s="47"/>
      <c r="C35" s="48"/>
      <c r="D35" s="48"/>
      <c r="E35" s="49"/>
      <c r="F35" s="50"/>
      <c r="G35" s="50"/>
      <c r="H35" s="50"/>
      <c r="I35" s="51"/>
      <c r="J35" s="52"/>
      <c r="K35" s="53"/>
      <c r="L35" s="53"/>
      <c r="M35" s="54"/>
      <c r="N35" s="55"/>
      <c r="O35" s="55"/>
      <c r="P35" s="56"/>
      <c r="Q35" s="53"/>
      <c r="R35" s="53"/>
      <c r="S35" s="54"/>
      <c r="T35" s="55"/>
      <c r="U35" s="57"/>
    </row>
    <row r="36" spans="2:21" ht="6" customHeight="1">
      <c r="B36" s="37"/>
      <c r="C36" s="14"/>
      <c r="D36" s="14"/>
      <c r="E36" s="58"/>
      <c r="F36" s="15"/>
      <c r="G36" s="15"/>
      <c r="H36" s="15"/>
      <c r="I36" s="40"/>
      <c r="J36" s="16"/>
      <c r="K36" s="41"/>
      <c r="L36" s="41"/>
      <c r="M36" s="42"/>
      <c r="N36" s="44"/>
      <c r="O36" s="44"/>
      <c r="P36" s="45"/>
      <c r="Q36" s="41"/>
      <c r="R36" s="41"/>
      <c r="S36" s="42"/>
      <c r="T36" s="44"/>
      <c r="U36" s="22"/>
    </row>
    <row r="37" spans="2:21" ht="12.75">
      <c r="B37" s="37"/>
      <c r="C37" s="38" t="s">
        <v>25</v>
      </c>
      <c r="D37" s="38"/>
      <c r="E37" s="39"/>
      <c r="F37" s="15" t="s">
        <v>32</v>
      </c>
      <c r="G37" s="15"/>
      <c r="H37" s="15"/>
      <c r="I37" s="40"/>
      <c r="J37" s="16"/>
      <c r="K37" s="41">
        <f>'Working (3)'!F40</f>
        <v>4516777.25</v>
      </c>
      <c r="L37" s="41"/>
      <c r="M37" s="42"/>
      <c r="N37" s="43" t="s">
        <v>22</v>
      </c>
      <c r="O37" s="44"/>
      <c r="P37" s="45"/>
      <c r="Q37" s="41">
        <f>'Working (3)'!F40</f>
        <v>4516777.25</v>
      </c>
      <c r="R37" s="41"/>
      <c r="S37" s="42"/>
      <c r="T37" s="43" t="s">
        <v>22</v>
      </c>
      <c r="U37" s="22"/>
    </row>
    <row r="38" spans="2:21" ht="6" customHeight="1">
      <c r="B38" s="47"/>
      <c r="C38" s="48"/>
      <c r="D38" s="48"/>
      <c r="E38" s="49"/>
      <c r="F38" s="50"/>
      <c r="G38" s="50"/>
      <c r="H38" s="50"/>
      <c r="I38" s="51"/>
      <c r="J38" s="52"/>
      <c r="K38" s="53"/>
      <c r="L38" s="53"/>
      <c r="M38" s="54"/>
      <c r="N38" s="55"/>
      <c r="O38" s="55"/>
      <c r="P38" s="56"/>
      <c r="Q38" s="53"/>
      <c r="R38" s="53"/>
      <c r="S38" s="54"/>
      <c r="T38" s="55"/>
      <c r="U38" s="57"/>
    </row>
    <row r="39" spans="2:21" ht="6" customHeight="1">
      <c r="B39" s="37"/>
      <c r="C39" s="14"/>
      <c r="D39" s="14"/>
      <c r="E39" s="58"/>
      <c r="F39" s="15"/>
      <c r="G39" s="15"/>
      <c r="H39" s="15"/>
      <c r="I39" s="40"/>
      <c r="J39" s="16"/>
      <c r="K39" s="41"/>
      <c r="L39" s="41"/>
      <c r="M39" s="42"/>
      <c r="N39" s="44"/>
      <c r="O39" s="44"/>
      <c r="P39" s="45"/>
      <c r="Q39" s="41"/>
      <c r="R39" s="41"/>
      <c r="S39" s="42"/>
      <c r="T39" s="44"/>
      <c r="U39" s="22"/>
    </row>
    <row r="40" spans="2:21" ht="12.75">
      <c r="B40" s="37"/>
      <c r="C40" s="38" t="s">
        <v>33</v>
      </c>
      <c r="D40" s="38"/>
      <c r="E40" s="39"/>
      <c r="F40" s="15" t="s">
        <v>34</v>
      </c>
      <c r="G40" s="15"/>
      <c r="H40" s="15"/>
      <c r="I40" s="40"/>
      <c r="J40" s="16"/>
      <c r="K40" s="60">
        <v>0</v>
      </c>
      <c r="L40" s="60"/>
      <c r="M40" s="61"/>
      <c r="N40" s="43" t="s">
        <v>22</v>
      </c>
      <c r="O40" s="44"/>
      <c r="P40" s="45"/>
      <c r="Q40" s="60">
        <v>0</v>
      </c>
      <c r="R40" s="60"/>
      <c r="S40" s="61"/>
      <c r="T40" s="43" t="s">
        <v>22</v>
      </c>
      <c r="U40" s="22"/>
    </row>
    <row r="41" spans="2:21" ht="6" customHeight="1">
      <c r="B41" s="47"/>
      <c r="C41" s="48"/>
      <c r="D41" s="48"/>
      <c r="E41" s="49"/>
      <c r="F41" s="50"/>
      <c r="G41" s="50"/>
      <c r="H41" s="50"/>
      <c r="I41" s="51"/>
      <c r="J41" s="52"/>
      <c r="K41" s="53"/>
      <c r="L41" s="53"/>
      <c r="M41" s="54"/>
      <c r="N41" s="55"/>
      <c r="O41" s="55"/>
      <c r="P41" s="56"/>
      <c r="Q41" s="53"/>
      <c r="R41" s="53"/>
      <c r="S41" s="54"/>
      <c r="T41" s="55"/>
      <c r="U41" s="57"/>
    </row>
    <row r="42" spans="2:21" ht="6" customHeight="1">
      <c r="B42" s="37"/>
      <c r="C42" s="14"/>
      <c r="D42" s="14"/>
      <c r="E42" s="58"/>
      <c r="F42" s="15"/>
      <c r="G42" s="15"/>
      <c r="H42" s="15"/>
      <c r="I42" s="40"/>
      <c r="J42" s="16"/>
      <c r="K42" s="41"/>
      <c r="L42" s="41"/>
      <c r="M42" s="42"/>
      <c r="N42" s="44"/>
      <c r="O42" s="44"/>
      <c r="P42" s="45"/>
      <c r="Q42" s="41"/>
      <c r="R42" s="41"/>
      <c r="S42" s="42"/>
      <c r="T42" s="44"/>
      <c r="U42" s="22"/>
    </row>
    <row r="43" spans="2:21" ht="12.75">
      <c r="B43" s="37"/>
      <c r="C43" s="38" t="s">
        <v>35</v>
      </c>
      <c r="D43" s="38"/>
      <c r="E43" s="39"/>
      <c r="F43" s="15" t="s">
        <v>36</v>
      </c>
      <c r="G43" s="15"/>
      <c r="H43" s="15"/>
      <c r="I43" s="40"/>
      <c r="J43" s="16"/>
      <c r="K43" s="62">
        <f>+K28-K34-K37-K40</f>
        <v>1858986</v>
      </c>
      <c r="L43" s="41"/>
      <c r="M43" s="42"/>
      <c r="N43" s="43" t="s">
        <v>22</v>
      </c>
      <c r="O43" s="44"/>
      <c r="P43" s="45"/>
      <c r="Q43" s="41">
        <f>+Q28-Q34-Q37-Q40</f>
        <v>1858986</v>
      </c>
      <c r="R43" s="41"/>
      <c r="S43" s="42"/>
      <c r="T43" s="43" t="s">
        <v>22</v>
      </c>
      <c r="U43" s="22"/>
    </row>
    <row r="44" spans="2:21" ht="12.75">
      <c r="B44" s="37"/>
      <c r="C44" s="14"/>
      <c r="D44" s="14"/>
      <c r="E44" s="58"/>
      <c r="F44" s="15" t="s">
        <v>28</v>
      </c>
      <c r="G44" s="15"/>
      <c r="H44" s="15"/>
      <c r="I44" s="40"/>
      <c r="J44" s="16"/>
      <c r="K44" s="41"/>
      <c r="L44" s="41"/>
      <c r="M44" s="42"/>
      <c r="N44" s="44"/>
      <c r="O44" s="44"/>
      <c r="P44" s="45"/>
      <c r="Q44" s="41"/>
      <c r="R44" s="41"/>
      <c r="S44" s="42"/>
      <c r="T44" s="44"/>
      <c r="U44" s="22"/>
    </row>
    <row r="45" spans="2:21" ht="12.75">
      <c r="B45" s="37"/>
      <c r="C45" s="14"/>
      <c r="D45" s="14"/>
      <c r="E45" s="58"/>
      <c r="F45" s="15" t="s">
        <v>37</v>
      </c>
      <c r="G45" s="15"/>
      <c r="H45" s="15"/>
      <c r="I45" s="40"/>
      <c r="J45" s="16"/>
      <c r="K45" s="41"/>
      <c r="L45" s="41"/>
      <c r="M45" s="42"/>
      <c r="N45" s="44"/>
      <c r="O45" s="44"/>
      <c r="P45" s="45"/>
      <c r="Q45" s="41"/>
      <c r="R45" s="41"/>
      <c r="S45" s="42"/>
      <c r="T45" s="44"/>
      <c r="U45" s="22"/>
    </row>
    <row r="46" spans="2:21" ht="12.75">
      <c r="B46" s="37"/>
      <c r="C46" s="14"/>
      <c r="D46" s="14"/>
      <c r="E46" s="58"/>
      <c r="F46" s="15" t="s">
        <v>38</v>
      </c>
      <c r="G46" s="15"/>
      <c r="H46" s="15"/>
      <c r="I46" s="40"/>
      <c r="J46" s="16"/>
      <c r="K46" s="41"/>
      <c r="L46" s="41"/>
      <c r="M46" s="42"/>
      <c r="N46" s="44"/>
      <c r="O46" s="44"/>
      <c r="P46" s="45"/>
      <c r="Q46" s="41"/>
      <c r="R46" s="41"/>
      <c r="S46" s="42"/>
      <c r="T46" s="44"/>
      <c r="U46" s="22"/>
    </row>
    <row r="47" spans="2:21" ht="12.75">
      <c r="B47" s="37"/>
      <c r="C47" s="14"/>
      <c r="D47" s="14"/>
      <c r="E47" s="58"/>
      <c r="F47" s="15" t="s">
        <v>39</v>
      </c>
      <c r="G47" s="15"/>
      <c r="H47" s="15"/>
      <c r="I47" s="40"/>
      <c r="J47" s="16"/>
      <c r="K47" s="41"/>
      <c r="L47" s="41"/>
      <c r="M47" s="42"/>
      <c r="N47" s="44"/>
      <c r="O47" s="44"/>
      <c r="P47" s="45"/>
      <c r="Q47" s="41"/>
      <c r="R47" s="41"/>
      <c r="S47" s="42"/>
      <c r="T47" s="44"/>
      <c r="U47" s="22"/>
    </row>
    <row r="48" spans="2:21" ht="6" customHeight="1">
      <c r="B48" s="47"/>
      <c r="C48" s="48"/>
      <c r="D48" s="48"/>
      <c r="E48" s="49"/>
      <c r="F48" s="50"/>
      <c r="G48" s="50"/>
      <c r="H48" s="50"/>
      <c r="I48" s="51"/>
      <c r="J48" s="52"/>
      <c r="K48" s="53"/>
      <c r="L48" s="53"/>
      <c r="M48" s="54"/>
      <c r="N48" s="55"/>
      <c r="O48" s="55"/>
      <c r="P48" s="56"/>
      <c r="Q48" s="53"/>
      <c r="R48" s="53"/>
      <c r="S48" s="54"/>
      <c r="T48" s="55"/>
      <c r="U48" s="57"/>
    </row>
    <row r="49" spans="2:21" ht="6" customHeight="1">
      <c r="B49" s="37"/>
      <c r="C49" s="14"/>
      <c r="D49" s="14"/>
      <c r="E49" s="58"/>
      <c r="F49" s="15"/>
      <c r="G49" s="15"/>
      <c r="H49" s="15"/>
      <c r="I49" s="40"/>
      <c r="J49" s="16"/>
      <c r="K49" s="41"/>
      <c r="L49" s="41"/>
      <c r="M49" s="42"/>
      <c r="N49" s="44"/>
      <c r="O49" s="44"/>
      <c r="P49" s="45"/>
      <c r="Q49" s="41"/>
      <c r="R49" s="41"/>
      <c r="S49" s="42"/>
      <c r="T49" s="44"/>
      <c r="U49" s="22"/>
    </row>
    <row r="50" spans="2:21" ht="12.75">
      <c r="B50" s="37"/>
      <c r="C50" s="38" t="s">
        <v>40</v>
      </c>
      <c r="D50" s="38"/>
      <c r="E50" s="39"/>
      <c r="F50" s="15" t="s">
        <v>41</v>
      </c>
      <c r="G50" s="15"/>
      <c r="H50" s="15"/>
      <c r="I50" s="40"/>
      <c r="J50" s="16"/>
      <c r="K50" s="62">
        <v>-263329</v>
      </c>
      <c r="L50" s="41"/>
      <c r="M50" s="42"/>
      <c r="N50" s="43" t="s">
        <v>22</v>
      </c>
      <c r="O50" s="44"/>
      <c r="P50" s="45"/>
      <c r="Q50" s="62">
        <v>-263329</v>
      </c>
      <c r="R50" s="41"/>
      <c r="S50" s="42"/>
      <c r="T50" s="43" t="s">
        <v>22</v>
      </c>
      <c r="U50" s="22"/>
    </row>
    <row r="51" spans="2:21" ht="12.75">
      <c r="B51" s="13"/>
      <c r="C51" s="14"/>
      <c r="D51" s="14"/>
      <c r="E51" s="58"/>
      <c r="F51" s="15" t="s">
        <v>42</v>
      </c>
      <c r="G51" s="15"/>
      <c r="H51" s="15"/>
      <c r="I51" s="40"/>
      <c r="J51" s="16"/>
      <c r="K51" s="41"/>
      <c r="L51" s="41"/>
      <c r="M51" s="42"/>
      <c r="N51" s="44"/>
      <c r="O51" s="44"/>
      <c r="P51" s="45"/>
      <c r="Q51" s="41"/>
      <c r="R51" s="41"/>
      <c r="S51" s="42"/>
      <c r="T51" s="44"/>
      <c r="U51" s="22"/>
    </row>
    <row r="52" spans="2:21" ht="6" customHeight="1">
      <c r="B52" s="47"/>
      <c r="C52" s="48"/>
      <c r="D52" s="48"/>
      <c r="E52" s="49"/>
      <c r="F52" s="50"/>
      <c r="G52" s="50"/>
      <c r="H52" s="50"/>
      <c r="I52" s="51"/>
      <c r="J52" s="52"/>
      <c r="K52" s="53"/>
      <c r="L52" s="53"/>
      <c r="M52" s="54"/>
      <c r="N52" s="55"/>
      <c r="O52" s="55"/>
      <c r="P52" s="56"/>
      <c r="Q52" s="53"/>
      <c r="R52" s="53"/>
      <c r="S52" s="54"/>
      <c r="T52" s="55"/>
      <c r="U52" s="57"/>
    </row>
    <row r="53" spans="2:21" ht="6" customHeight="1">
      <c r="B53" s="13"/>
      <c r="C53" s="14"/>
      <c r="D53" s="14"/>
      <c r="E53" s="58"/>
      <c r="F53" s="15"/>
      <c r="G53" s="15"/>
      <c r="H53" s="15"/>
      <c r="I53" s="40"/>
      <c r="J53" s="16"/>
      <c r="K53" s="41"/>
      <c r="L53" s="41"/>
      <c r="M53" s="42"/>
      <c r="N53" s="44"/>
      <c r="O53" s="44"/>
      <c r="P53" s="45"/>
      <c r="Q53" s="41"/>
      <c r="R53" s="41"/>
      <c r="S53" s="42"/>
      <c r="T53" s="44"/>
      <c r="U53" s="22"/>
    </row>
    <row r="54" spans="2:21" ht="12.75">
      <c r="B54" s="13"/>
      <c r="C54" s="38" t="s">
        <v>43</v>
      </c>
      <c r="D54" s="38"/>
      <c r="E54" s="39"/>
      <c r="F54" s="15" t="s">
        <v>44</v>
      </c>
      <c r="G54" s="15"/>
      <c r="H54" s="15"/>
      <c r="I54" s="40"/>
      <c r="J54" s="16"/>
      <c r="K54" s="62">
        <f>+K43+K50</f>
        <v>1595657</v>
      </c>
      <c r="L54" s="41"/>
      <c r="M54" s="42"/>
      <c r="N54" s="43" t="s">
        <v>22</v>
      </c>
      <c r="O54" s="44"/>
      <c r="P54" s="45"/>
      <c r="Q54" s="62">
        <f>+Q43+Q50</f>
        <v>1595657</v>
      </c>
      <c r="R54" s="41"/>
      <c r="S54" s="42"/>
      <c r="T54" s="43" t="s">
        <v>22</v>
      </c>
      <c r="U54" s="22"/>
    </row>
    <row r="55" spans="2:21" ht="12.75">
      <c r="B55" s="13"/>
      <c r="C55" s="14"/>
      <c r="D55" s="14"/>
      <c r="E55" s="58"/>
      <c r="F55" s="15" t="s">
        <v>45</v>
      </c>
      <c r="G55" s="15"/>
      <c r="H55" s="15"/>
      <c r="I55" s="40"/>
      <c r="J55" s="16"/>
      <c r="K55" s="41"/>
      <c r="L55" s="41"/>
      <c r="M55" s="42"/>
      <c r="N55" s="44"/>
      <c r="O55" s="44"/>
      <c r="P55" s="45"/>
      <c r="Q55" s="41"/>
      <c r="R55" s="41"/>
      <c r="S55" s="42"/>
      <c r="T55" s="44"/>
      <c r="U55" s="22"/>
    </row>
    <row r="56" spans="2:21" ht="6" customHeight="1">
      <c r="B56" s="47"/>
      <c r="C56" s="48"/>
      <c r="D56" s="48"/>
      <c r="E56" s="49"/>
      <c r="F56" s="50"/>
      <c r="G56" s="50"/>
      <c r="H56" s="50"/>
      <c r="I56" s="51"/>
      <c r="J56" s="52"/>
      <c r="K56" s="53"/>
      <c r="L56" s="53"/>
      <c r="M56" s="54"/>
      <c r="N56" s="55"/>
      <c r="O56" s="55"/>
      <c r="P56" s="56"/>
      <c r="Q56" s="53"/>
      <c r="R56" s="53"/>
      <c r="S56" s="54"/>
      <c r="T56" s="55"/>
      <c r="U56" s="57"/>
    </row>
    <row r="57" spans="2:21" ht="6" customHeight="1">
      <c r="B57" s="13"/>
      <c r="C57" s="14"/>
      <c r="D57" s="14"/>
      <c r="E57" s="58"/>
      <c r="F57" s="15"/>
      <c r="G57" s="15"/>
      <c r="H57" s="15"/>
      <c r="I57" s="40"/>
      <c r="J57" s="16"/>
      <c r="K57" s="41"/>
      <c r="L57" s="41"/>
      <c r="M57" s="42"/>
      <c r="N57" s="44"/>
      <c r="O57" s="44"/>
      <c r="P57" s="45"/>
      <c r="Q57" s="41"/>
      <c r="R57" s="41"/>
      <c r="S57" s="42"/>
      <c r="T57" s="44"/>
      <c r="U57" s="22"/>
    </row>
    <row r="58" spans="2:21" ht="12.75">
      <c r="B58" s="13"/>
      <c r="C58" s="38" t="s">
        <v>46</v>
      </c>
      <c r="D58" s="38"/>
      <c r="E58" s="39"/>
      <c r="F58" s="15" t="s">
        <v>47</v>
      </c>
      <c r="G58" s="15"/>
      <c r="H58" s="15"/>
      <c r="I58" s="40"/>
      <c r="J58" s="16"/>
      <c r="K58" s="60">
        <v>0</v>
      </c>
      <c r="L58" s="60"/>
      <c r="M58" s="61"/>
      <c r="N58" s="43" t="s">
        <v>22</v>
      </c>
      <c r="O58" s="60"/>
      <c r="P58" s="61"/>
      <c r="Q58" s="60">
        <v>0</v>
      </c>
      <c r="R58" s="60"/>
      <c r="S58" s="61"/>
      <c r="T58" s="43" t="s">
        <v>22</v>
      </c>
      <c r="U58" s="22"/>
    </row>
    <row r="59" spans="2:21" ht="6" customHeight="1">
      <c r="B59" s="47"/>
      <c r="C59" s="48"/>
      <c r="D59" s="48"/>
      <c r="E59" s="49"/>
      <c r="F59" s="50"/>
      <c r="G59" s="50"/>
      <c r="H59" s="50"/>
      <c r="I59" s="51"/>
      <c r="J59" s="52"/>
      <c r="K59" s="53"/>
      <c r="L59" s="53"/>
      <c r="M59" s="54"/>
      <c r="N59" s="55"/>
      <c r="O59" s="55"/>
      <c r="P59" s="56"/>
      <c r="Q59" s="53"/>
      <c r="R59" s="53"/>
      <c r="S59" s="54"/>
      <c r="T59" s="55"/>
      <c r="U59" s="57"/>
    </row>
    <row r="60" spans="2:21" ht="6" customHeight="1">
      <c r="B60" s="13"/>
      <c r="C60" s="14"/>
      <c r="D60" s="14"/>
      <c r="E60" s="58"/>
      <c r="F60" s="15"/>
      <c r="G60" s="15"/>
      <c r="H60" s="15"/>
      <c r="I60" s="40"/>
      <c r="J60" s="16"/>
      <c r="K60" s="41"/>
      <c r="L60" s="41"/>
      <c r="M60" s="42"/>
      <c r="N60" s="44"/>
      <c r="O60" s="44"/>
      <c r="P60" s="45"/>
      <c r="Q60" s="41"/>
      <c r="R60" s="41"/>
      <c r="S60" s="42"/>
      <c r="T60" s="44"/>
      <c r="U60" s="22"/>
    </row>
    <row r="61" spans="2:21" ht="12.75">
      <c r="B61" s="13"/>
      <c r="C61" s="38" t="s">
        <v>48</v>
      </c>
      <c r="D61" s="38" t="s">
        <v>48</v>
      </c>
      <c r="E61" s="39"/>
      <c r="F61" s="15" t="s">
        <v>49</v>
      </c>
      <c r="G61" s="15"/>
      <c r="H61" s="15"/>
      <c r="I61" s="40"/>
      <c r="J61" s="16"/>
      <c r="K61" s="62">
        <f>+K54+K58</f>
        <v>1595657</v>
      </c>
      <c r="L61" s="41"/>
      <c r="M61" s="42"/>
      <c r="N61" s="43" t="s">
        <v>22</v>
      </c>
      <c r="O61" s="44"/>
      <c r="P61" s="45"/>
      <c r="Q61" s="41">
        <f>+Q54+Q58</f>
        <v>1595657</v>
      </c>
      <c r="R61" s="41"/>
      <c r="S61" s="42"/>
      <c r="T61" s="43" t="s">
        <v>22</v>
      </c>
      <c r="U61" s="22"/>
    </row>
    <row r="62" spans="2:21" ht="12.75">
      <c r="B62" s="13"/>
      <c r="C62" s="14"/>
      <c r="D62" s="14"/>
      <c r="E62" s="58"/>
      <c r="F62" s="15" t="s">
        <v>50</v>
      </c>
      <c r="G62" s="15"/>
      <c r="H62" s="15"/>
      <c r="I62" s="40"/>
      <c r="J62" s="16"/>
      <c r="K62" s="41"/>
      <c r="L62" s="41"/>
      <c r="M62" s="42"/>
      <c r="N62" s="44"/>
      <c r="O62" s="44"/>
      <c r="P62" s="45"/>
      <c r="Q62" s="41"/>
      <c r="R62" s="41"/>
      <c r="S62" s="42"/>
      <c r="T62" s="44"/>
      <c r="U62" s="22"/>
    </row>
    <row r="63" spans="2:21" ht="6" customHeight="1">
      <c r="B63" s="47"/>
      <c r="C63" s="48"/>
      <c r="D63" s="48"/>
      <c r="E63" s="49"/>
      <c r="F63" s="50"/>
      <c r="G63" s="50"/>
      <c r="H63" s="50"/>
      <c r="I63" s="51"/>
      <c r="J63" s="52"/>
      <c r="K63" s="53"/>
      <c r="L63" s="53"/>
      <c r="M63" s="54"/>
      <c r="N63" s="55"/>
      <c r="O63" s="55"/>
      <c r="P63" s="56"/>
      <c r="Q63" s="53"/>
      <c r="R63" s="53"/>
      <c r="S63" s="54"/>
      <c r="T63" s="55"/>
      <c r="U63" s="57"/>
    </row>
    <row r="64" spans="2:21" ht="6" customHeight="1">
      <c r="B64" s="13"/>
      <c r="C64" s="14"/>
      <c r="D64" s="14"/>
      <c r="E64" s="58"/>
      <c r="F64" s="15"/>
      <c r="G64" s="15"/>
      <c r="H64" s="15"/>
      <c r="I64" s="40"/>
      <c r="J64" s="16"/>
      <c r="K64" s="41"/>
      <c r="L64" s="41"/>
      <c r="M64" s="42"/>
      <c r="N64" s="44"/>
      <c r="O64" s="44"/>
      <c r="P64" s="45"/>
      <c r="Q64" s="41"/>
      <c r="R64" s="41"/>
      <c r="S64" s="42"/>
      <c r="T64" s="44"/>
      <c r="U64" s="22"/>
    </row>
    <row r="65" spans="2:21" ht="12.75">
      <c r="B65" s="13"/>
      <c r="C65" s="14"/>
      <c r="D65" s="38" t="s">
        <v>51</v>
      </c>
      <c r="E65" s="39"/>
      <c r="F65" s="15" t="s">
        <v>52</v>
      </c>
      <c r="G65" s="15"/>
      <c r="H65" s="15"/>
      <c r="I65" s="40"/>
      <c r="J65" s="16"/>
      <c r="K65" s="62">
        <v>373663</v>
      </c>
      <c r="L65" s="41"/>
      <c r="M65" s="42"/>
      <c r="N65" s="43" t="s">
        <v>22</v>
      </c>
      <c r="O65" s="44"/>
      <c r="P65" s="45"/>
      <c r="Q65" s="62">
        <v>373663</v>
      </c>
      <c r="R65" s="41"/>
      <c r="S65" s="42"/>
      <c r="T65" s="43" t="s">
        <v>22</v>
      </c>
      <c r="U65" s="22"/>
    </row>
    <row r="66" spans="2:21" ht="6" customHeight="1">
      <c r="B66" s="47"/>
      <c r="C66" s="48"/>
      <c r="D66" s="48"/>
      <c r="E66" s="49"/>
      <c r="F66" s="50"/>
      <c r="G66" s="50"/>
      <c r="H66" s="50"/>
      <c r="I66" s="51"/>
      <c r="J66" s="52"/>
      <c r="K66" s="53"/>
      <c r="L66" s="53"/>
      <c r="M66" s="54"/>
      <c r="N66" s="55"/>
      <c r="O66" s="55"/>
      <c r="P66" s="56"/>
      <c r="Q66" s="53"/>
      <c r="R66" s="53"/>
      <c r="S66" s="54"/>
      <c r="T66" s="55"/>
      <c r="U66" s="57"/>
    </row>
    <row r="67" spans="2:21" ht="6" customHeight="1">
      <c r="B67" s="13"/>
      <c r="C67" s="14"/>
      <c r="D67" s="14"/>
      <c r="E67" s="58"/>
      <c r="F67" s="15"/>
      <c r="G67" s="15"/>
      <c r="H67" s="15"/>
      <c r="I67" s="40"/>
      <c r="J67" s="16"/>
      <c r="K67" s="41"/>
      <c r="L67" s="41"/>
      <c r="M67" s="42"/>
      <c r="N67" s="44"/>
      <c r="O67" s="44"/>
      <c r="P67" s="45"/>
      <c r="Q67" s="41"/>
      <c r="R67" s="41"/>
      <c r="S67" s="42"/>
      <c r="T67" s="44"/>
      <c r="U67" s="22"/>
    </row>
    <row r="68" spans="2:21" ht="12.75">
      <c r="B68" s="13"/>
      <c r="C68" s="38" t="s">
        <v>53</v>
      </c>
      <c r="D68" s="14"/>
      <c r="E68" s="58"/>
      <c r="F68" s="15" t="s">
        <v>54</v>
      </c>
      <c r="G68" s="15"/>
      <c r="H68" s="15"/>
      <c r="I68" s="40"/>
      <c r="J68" s="16"/>
      <c r="K68" s="62">
        <f>+K61+K65</f>
        <v>1969320</v>
      </c>
      <c r="L68" s="41"/>
      <c r="M68" s="42"/>
      <c r="N68" s="43" t="s">
        <v>22</v>
      </c>
      <c r="O68" s="44"/>
      <c r="P68" s="45"/>
      <c r="Q68" s="62">
        <f>+Q61+Q65</f>
        <v>1969320</v>
      </c>
      <c r="R68" s="41"/>
      <c r="S68" s="42"/>
      <c r="T68" s="43" t="s">
        <v>22</v>
      </c>
      <c r="U68" s="22"/>
    </row>
    <row r="69" spans="2:21" ht="12.75">
      <c r="B69" s="13"/>
      <c r="C69" s="14"/>
      <c r="D69" s="14"/>
      <c r="E69" s="58"/>
      <c r="F69" s="15" t="s">
        <v>55</v>
      </c>
      <c r="G69" s="15"/>
      <c r="H69" s="15"/>
      <c r="I69" s="40"/>
      <c r="J69" s="16"/>
      <c r="K69" s="41"/>
      <c r="L69" s="41"/>
      <c r="M69" s="42"/>
      <c r="N69" s="44"/>
      <c r="O69" s="44"/>
      <c r="P69" s="45"/>
      <c r="Q69" s="41"/>
      <c r="R69" s="41"/>
      <c r="S69" s="42"/>
      <c r="T69" s="44"/>
      <c r="U69" s="22"/>
    </row>
    <row r="70" spans="2:21" ht="6" customHeight="1">
      <c r="B70" s="47"/>
      <c r="C70" s="48"/>
      <c r="D70" s="48"/>
      <c r="E70" s="49"/>
      <c r="F70" s="50"/>
      <c r="G70" s="50"/>
      <c r="H70" s="50"/>
      <c r="I70" s="51"/>
      <c r="J70" s="52"/>
      <c r="K70" s="53"/>
      <c r="L70" s="53"/>
      <c r="M70" s="54"/>
      <c r="N70" s="55"/>
      <c r="O70" s="55"/>
      <c r="P70" s="56"/>
      <c r="Q70" s="53"/>
      <c r="R70" s="53"/>
      <c r="S70" s="54"/>
      <c r="T70" s="55"/>
      <c r="U70" s="57"/>
    </row>
    <row r="71" spans="2:21" ht="6" customHeight="1">
      <c r="B71" s="13"/>
      <c r="C71" s="14"/>
      <c r="D71" s="14"/>
      <c r="E71" s="58"/>
      <c r="F71" s="15"/>
      <c r="G71" s="15"/>
      <c r="H71" s="15"/>
      <c r="I71" s="40"/>
      <c r="J71" s="16"/>
      <c r="K71" s="41"/>
      <c r="L71" s="41"/>
      <c r="M71" s="42"/>
      <c r="N71" s="44"/>
      <c r="O71" s="44"/>
      <c r="P71" s="45"/>
      <c r="Q71" s="41"/>
      <c r="R71" s="41"/>
      <c r="S71" s="42"/>
      <c r="T71" s="44"/>
      <c r="U71" s="22"/>
    </row>
    <row r="72" spans="2:21" ht="12.75">
      <c r="B72" s="13"/>
      <c r="C72" s="38" t="s">
        <v>56</v>
      </c>
      <c r="D72" s="38" t="s">
        <v>48</v>
      </c>
      <c r="E72" s="39"/>
      <c r="F72" s="15" t="s">
        <v>57</v>
      </c>
      <c r="G72" s="15"/>
      <c r="H72" s="15"/>
      <c r="I72" s="40"/>
      <c r="J72" s="16"/>
      <c r="K72" s="60">
        <v>0</v>
      </c>
      <c r="L72" s="60"/>
      <c r="M72" s="61"/>
      <c r="N72" s="43" t="s">
        <v>22</v>
      </c>
      <c r="O72" s="60"/>
      <c r="P72" s="61"/>
      <c r="Q72" s="60">
        <v>0</v>
      </c>
      <c r="R72" s="60"/>
      <c r="S72" s="61"/>
      <c r="T72" s="43" t="s">
        <v>22</v>
      </c>
      <c r="U72" s="22"/>
    </row>
    <row r="73" spans="2:21" ht="6" customHeight="1">
      <c r="B73" s="47"/>
      <c r="C73" s="48"/>
      <c r="D73" s="48"/>
      <c r="E73" s="49"/>
      <c r="F73" s="50"/>
      <c r="G73" s="50"/>
      <c r="H73" s="50"/>
      <c r="I73" s="51"/>
      <c r="J73" s="52"/>
      <c r="K73" s="53"/>
      <c r="L73" s="53"/>
      <c r="M73" s="54"/>
      <c r="N73" s="55"/>
      <c r="O73" s="55"/>
      <c r="P73" s="56"/>
      <c r="Q73" s="53"/>
      <c r="R73" s="53"/>
      <c r="S73" s="54"/>
      <c r="T73" s="55"/>
      <c r="U73" s="57"/>
    </row>
    <row r="74" spans="2:21" ht="6" customHeight="1">
      <c r="B74" s="13"/>
      <c r="C74" s="14"/>
      <c r="D74" s="14"/>
      <c r="E74" s="58"/>
      <c r="F74" s="15"/>
      <c r="G74" s="15"/>
      <c r="H74" s="15"/>
      <c r="I74" s="40"/>
      <c r="J74" s="16"/>
      <c r="K74" s="60"/>
      <c r="L74" s="60"/>
      <c r="M74" s="61"/>
      <c r="N74" s="60"/>
      <c r="O74" s="60"/>
      <c r="P74" s="61"/>
      <c r="Q74" s="60"/>
      <c r="R74" s="60"/>
      <c r="S74" s="61"/>
      <c r="T74" s="44"/>
      <c r="U74" s="22"/>
    </row>
    <row r="75" spans="2:21" ht="12.75">
      <c r="B75" s="13"/>
      <c r="C75" s="14"/>
      <c r="D75" s="38" t="s">
        <v>51</v>
      </c>
      <c r="E75" s="39"/>
      <c r="F75" s="15" t="s">
        <v>58</v>
      </c>
      <c r="G75" s="15"/>
      <c r="H75" s="15"/>
      <c r="I75" s="40"/>
      <c r="J75" s="16"/>
      <c r="K75" s="60">
        <v>0</v>
      </c>
      <c r="L75" s="60"/>
      <c r="M75" s="61"/>
      <c r="N75" s="43" t="s">
        <v>22</v>
      </c>
      <c r="O75" s="60"/>
      <c r="P75" s="61"/>
      <c r="Q75" s="60">
        <v>0</v>
      </c>
      <c r="R75" s="60"/>
      <c r="S75" s="61"/>
      <c r="T75" s="43" t="s">
        <v>22</v>
      </c>
      <c r="U75" s="22"/>
    </row>
    <row r="76" spans="2:21" ht="6" customHeight="1">
      <c r="B76" s="47"/>
      <c r="C76" s="48"/>
      <c r="D76" s="48"/>
      <c r="E76" s="49"/>
      <c r="F76" s="50"/>
      <c r="G76" s="50"/>
      <c r="H76" s="50"/>
      <c r="I76" s="51"/>
      <c r="J76" s="52"/>
      <c r="K76" s="53"/>
      <c r="L76" s="53"/>
      <c r="M76" s="54"/>
      <c r="N76" s="55"/>
      <c r="O76" s="55"/>
      <c r="P76" s="56"/>
      <c r="Q76" s="53"/>
      <c r="R76" s="53"/>
      <c r="S76" s="54"/>
      <c r="T76" s="55"/>
      <c r="U76" s="57"/>
    </row>
    <row r="77" spans="2:21" ht="6" customHeight="1">
      <c r="B77" s="13"/>
      <c r="C77" s="14"/>
      <c r="D77" s="14"/>
      <c r="E77" s="58"/>
      <c r="F77" s="15"/>
      <c r="G77" s="15"/>
      <c r="H77" s="15"/>
      <c r="I77" s="40"/>
      <c r="J77" s="16"/>
      <c r="K77" s="60"/>
      <c r="L77" s="60"/>
      <c r="M77" s="61"/>
      <c r="N77" s="60"/>
      <c r="O77" s="60"/>
      <c r="P77" s="61"/>
      <c r="Q77" s="60"/>
      <c r="R77" s="60"/>
      <c r="S77" s="61"/>
      <c r="T77" s="43"/>
      <c r="U77" s="22"/>
    </row>
    <row r="78" spans="2:21" ht="12.75">
      <c r="B78" s="13"/>
      <c r="C78" s="14"/>
      <c r="D78" s="38" t="s">
        <v>59</v>
      </c>
      <c r="E78" s="39"/>
      <c r="F78" s="15" t="s">
        <v>60</v>
      </c>
      <c r="G78" s="15"/>
      <c r="H78" s="15"/>
      <c r="I78" s="40"/>
      <c r="J78" s="16"/>
      <c r="K78" s="60">
        <v>0</v>
      </c>
      <c r="L78" s="60"/>
      <c r="M78" s="61"/>
      <c r="N78" s="43" t="s">
        <v>22</v>
      </c>
      <c r="O78" s="60"/>
      <c r="P78" s="61"/>
      <c r="Q78" s="60">
        <v>0</v>
      </c>
      <c r="R78" s="60"/>
      <c r="S78" s="61"/>
      <c r="T78" s="43" t="s">
        <v>22</v>
      </c>
      <c r="U78" s="22"/>
    </row>
    <row r="79" spans="2:21" ht="12.75">
      <c r="B79" s="13"/>
      <c r="C79" s="14"/>
      <c r="D79" s="14"/>
      <c r="E79" s="58"/>
      <c r="F79" s="15" t="s">
        <v>61</v>
      </c>
      <c r="G79" s="15"/>
      <c r="H79" s="15"/>
      <c r="I79" s="40"/>
      <c r="J79" s="16"/>
      <c r="K79" s="60"/>
      <c r="L79" s="60"/>
      <c r="M79" s="61"/>
      <c r="N79" s="60"/>
      <c r="O79" s="60"/>
      <c r="P79" s="61"/>
      <c r="Q79" s="60"/>
      <c r="R79" s="60"/>
      <c r="S79" s="61"/>
      <c r="T79" s="44"/>
      <c r="U79" s="22"/>
    </row>
    <row r="80" spans="2:21" ht="6" customHeight="1">
      <c r="B80" s="47"/>
      <c r="C80" s="48"/>
      <c r="D80" s="48"/>
      <c r="E80" s="49"/>
      <c r="F80" s="50"/>
      <c r="G80" s="50"/>
      <c r="H80" s="50"/>
      <c r="I80" s="51"/>
      <c r="J80" s="52"/>
      <c r="K80" s="53"/>
      <c r="L80" s="53"/>
      <c r="M80" s="54"/>
      <c r="N80" s="55"/>
      <c r="O80" s="55"/>
      <c r="P80" s="56"/>
      <c r="Q80" s="53"/>
      <c r="R80" s="53"/>
      <c r="S80" s="54"/>
      <c r="T80" s="55"/>
      <c r="U80" s="57"/>
    </row>
    <row r="81" spans="2:21" ht="6" customHeight="1">
      <c r="B81" s="13"/>
      <c r="C81" s="14"/>
      <c r="D81" s="14"/>
      <c r="E81" s="58"/>
      <c r="F81" s="15"/>
      <c r="G81" s="15"/>
      <c r="H81" s="15"/>
      <c r="I81" s="40"/>
      <c r="J81" s="16"/>
      <c r="K81" s="41"/>
      <c r="L81" s="41"/>
      <c r="M81" s="42"/>
      <c r="N81" s="44"/>
      <c r="O81" s="44"/>
      <c r="P81" s="45"/>
      <c r="Q81" s="41"/>
      <c r="R81" s="41"/>
      <c r="S81" s="42"/>
      <c r="T81" s="44"/>
      <c r="U81" s="22"/>
    </row>
    <row r="82" spans="2:21" ht="12.75">
      <c r="B82" s="13"/>
      <c r="C82" s="38" t="s">
        <v>62</v>
      </c>
      <c r="D82" s="14"/>
      <c r="E82" s="58"/>
      <c r="F82" s="15" t="s">
        <v>63</v>
      </c>
      <c r="G82" s="15"/>
      <c r="H82" s="15"/>
      <c r="I82" s="40"/>
      <c r="J82" s="16"/>
      <c r="K82" s="62">
        <f>+K68+K72+K75+K78</f>
        <v>1969320</v>
      </c>
      <c r="L82" s="41"/>
      <c r="M82" s="42"/>
      <c r="N82" s="43" t="s">
        <v>22</v>
      </c>
      <c r="O82" s="44"/>
      <c r="P82" s="45"/>
      <c r="Q82" s="41">
        <f>+Q68+Q72+Q75+Q78</f>
        <v>1969320</v>
      </c>
      <c r="R82" s="41"/>
      <c r="S82" s="42"/>
      <c r="T82" s="43" t="s">
        <v>22</v>
      </c>
      <c r="U82" s="22"/>
    </row>
    <row r="83" spans="2:21" ht="12.75">
      <c r="B83" s="13"/>
      <c r="C83" s="14"/>
      <c r="D83" s="14"/>
      <c r="E83" s="58"/>
      <c r="F83" s="15" t="s">
        <v>64</v>
      </c>
      <c r="G83" s="15"/>
      <c r="H83" s="15"/>
      <c r="I83" s="40"/>
      <c r="J83" s="16"/>
      <c r="K83" s="41"/>
      <c r="L83" s="41"/>
      <c r="M83" s="42"/>
      <c r="N83" s="44"/>
      <c r="O83" s="44"/>
      <c r="P83" s="45"/>
      <c r="Q83" s="41"/>
      <c r="R83" s="41"/>
      <c r="S83" s="42"/>
      <c r="T83" s="44"/>
      <c r="U83" s="22"/>
    </row>
    <row r="84" spans="2:21" ht="12.75">
      <c r="B84" s="13"/>
      <c r="C84" s="14"/>
      <c r="D84" s="14"/>
      <c r="E84" s="58"/>
      <c r="F84" s="15" t="s">
        <v>65</v>
      </c>
      <c r="G84" s="15"/>
      <c r="H84" s="15"/>
      <c r="I84" s="40"/>
      <c r="J84" s="16"/>
      <c r="K84" s="41"/>
      <c r="L84" s="41"/>
      <c r="M84" s="42"/>
      <c r="N84" s="44"/>
      <c r="O84" s="44"/>
      <c r="P84" s="45"/>
      <c r="Q84" s="41"/>
      <c r="R84" s="41"/>
      <c r="S84" s="42"/>
      <c r="T84" s="44"/>
      <c r="U84" s="22"/>
    </row>
    <row r="85" spans="2:21" ht="6" customHeight="1">
      <c r="B85" s="47"/>
      <c r="C85" s="48"/>
      <c r="D85" s="48"/>
      <c r="E85" s="49"/>
      <c r="F85" s="50"/>
      <c r="G85" s="50"/>
      <c r="H85" s="50"/>
      <c r="I85" s="51"/>
      <c r="J85" s="52"/>
      <c r="K85" s="53"/>
      <c r="L85" s="53"/>
      <c r="M85" s="54"/>
      <c r="N85" s="55"/>
      <c r="O85" s="55"/>
      <c r="P85" s="56"/>
      <c r="Q85" s="53"/>
      <c r="R85" s="53"/>
      <c r="S85" s="54"/>
      <c r="T85" s="55"/>
      <c r="U85" s="57"/>
    </row>
    <row r="86" spans="2:21" ht="6" customHeight="1">
      <c r="B86" s="13"/>
      <c r="C86" s="14"/>
      <c r="D86" s="14"/>
      <c r="E86" s="58"/>
      <c r="F86" s="15"/>
      <c r="G86" s="15"/>
      <c r="H86" s="15"/>
      <c r="I86" s="40"/>
      <c r="J86" s="16"/>
      <c r="K86" s="41"/>
      <c r="L86" s="41"/>
      <c r="M86" s="63"/>
      <c r="N86" s="64"/>
      <c r="O86" s="64"/>
      <c r="P86" s="64"/>
      <c r="Q86" s="63"/>
      <c r="R86" s="41"/>
      <c r="S86" s="63"/>
      <c r="T86" s="44"/>
      <c r="U86" s="22"/>
    </row>
    <row r="87" spans="2:21" ht="12.75">
      <c r="B87" s="37">
        <v>3</v>
      </c>
      <c r="C87" s="14" t="s">
        <v>20</v>
      </c>
      <c r="D87" s="14"/>
      <c r="E87" s="58"/>
      <c r="F87" s="15" t="s">
        <v>66</v>
      </c>
      <c r="G87" s="15"/>
      <c r="H87" s="15"/>
      <c r="I87" s="40"/>
      <c r="J87" s="16"/>
      <c r="K87" s="41"/>
      <c r="L87" s="41"/>
      <c r="M87" s="41"/>
      <c r="N87" s="44"/>
      <c r="O87" s="44"/>
      <c r="P87" s="44"/>
      <c r="Q87" s="44"/>
      <c r="R87" s="44"/>
      <c r="S87" s="44"/>
      <c r="T87" s="44"/>
      <c r="U87" s="22"/>
    </row>
    <row r="88" spans="2:21" ht="12.75">
      <c r="B88" s="13"/>
      <c r="C88" s="14"/>
      <c r="D88" s="14"/>
      <c r="E88" s="58"/>
      <c r="F88" s="15" t="s">
        <v>67</v>
      </c>
      <c r="G88" s="15"/>
      <c r="H88" s="15"/>
      <c r="I88" s="40"/>
      <c r="J88" s="16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22"/>
    </row>
    <row r="89" spans="2:21" ht="12.75">
      <c r="B89" s="13"/>
      <c r="C89" s="14"/>
      <c r="D89" s="14"/>
      <c r="E89" s="58"/>
      <c r="F89" s="15" t="s">
        <v>68</v>
      </c>
      <c r="G89" s="15"/>
      <c r="H89" s="15"/>
      <c r="I89" s="40"/>
      <c r="J89" s="16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22"/>
    </row>
    <row r="90" spans="2:21" ht="6" customHeight="1">
      <c r="B90" s="47"/>
      <c r="C90" s="48"/>
      <c r="D90" s="48"/>
      <c r="E90" s="49"/>
      <c r="F90" s="50"/>
      <c r="G90" s="50"/>
      <c r="H90" s="50"/>
      <c r="I90" s="51"/>
      <c r="J90" s="52"/>
      <c r="K90" s="53"/>
      <c r="L90" s="53"/>
      <c r="M90" s="53"/>
      <c r="N90" s="55"/>
      <c r="O90" s="55"/>
      <c r="P90" s="55"/>
      <c r="Q90" s="53"/>
      <c r="R90" s="53"/>
      <c r="S90" s="53"/>
      <c r="T90" s="55"/>
      <c r="U90" s="57"/>
    </row>
    <row r="91" spans="2:21" ht="6" customHeight="1">
      <c r="B91" s="13"/>
      <c r="C91" s="14"/>
      <c r="D91" s="14"/>
      <c r="E91" s="58"/>
      <c r="F91" s="15"/>
      <c r="G91" s="15"/>
      <c r="H91" s="15"/>
      <c r="I91" s="40"/>
      <c r="J91" s="16"/>
      <c r="K91" s="44"/>
      <c r="L91" s="44"/>
      <c r="M91" s="45"/>
      <c r="N91" s="44"/>
      <c r="O91" s="44"/>
      <c r="P91" s="45"/>
      <c r="Q91" s="44"/>
      <c r="R91" s="44"/>
      <c r="S91" s="45"/>
      <c r="T91" s="44"/>
      <c r="U91" s="22"/>
    </row>
    <row r="92" spans="2:21" ht="12.75">
      <c r="B92" s="13"/>
      <c r="C92" s="14"/>
      <c r="D92" s="38" t="s">
        <v>48</v>
      </c>
      <c r="E92" s="39"/>
      <c r="F92" s="15" t="s">
        <v>69</v>
      </c>
      <c r="G92" s="15"/>
      <c r="H92" s="15"/>
      <c r="I92" s="40"/>
      <c r="J92" s="16"/>
      <c r="K92" s="65">
        <f>+K82/600002.4</f>
        <v>3.282186871252515</v>
      </c>
      <c r="L92" s="65"/>
      <c r="M92" s="66"/>
      <c r="N92" s="43" t="s">
        <v>22</v>
      </c>
      <c r="O92" s="44"/>
      <c r="P92" s="45"/>
      <c r="Q92" s="67">
        <f>+Q68/600002.4</f>
        <v>3.282186871252515</v>
      </c>
      <c r="R92" s="67"/>
      <c r="S92" s="68"/>
      <c r="T92" s="43" t="s">
        <v>22</v>
      </c>
      <c r="U92" s="22"/>
    </row>
    <row r="93" spans="2:21" ht="6" customHeight="1">
      <c r="B93" s="47"/>
      <c r="C93" s="48"/>
      <c r="D93" s="48"/>
      <c r="E93" s="49"/>
      <c r="F93" s="50"/>
      <c r="G93" s="50"/>
      <c r="H93" s="50"/>
      <c r="I93" s="51"/>
      <c r="J93" s="52"/>
      <c r="K93" s="53"/>
      <c r="L93" s="53"/>
      <c r="M93" s="54"/>
      <c r="N93" s="55"/>
      <c r="O93" s="55"/>
      <c r="P93" s="56"/>
      <c r="Q93" s="53"/>
      <c r="R93" s="53"/>
      <c r="S93" s="54"/>
      <c r="T93" s="55"/>
      <c r="U93" s="57"/>
    </row>
    <row r="94" spans="2:21" ht="6" customHeight="1">
      <c r="B94" s="13"/>
      <c r="C94" s="14"/>
      <c r="D94" s="14"/>
      <c r="E94" s="58"/>
      <c r="F94" s="15"/>
      <c r="G94" s="15"/>
      <c r="H94" s="15"/>
      <c r="I94" s="40"/>
      <c r="J94" s="16"/>
      <c r="K94" s="44"/>
      <c r="L94" s="44"/>
      <c r="M94" s="45"/>
      <c r="N94" s="44"/>
      <c r="O94" s="44"/>
      <c r="P94" s="45"/>
      <c r="Q94" s="44"/>
      <c r="R94" s="44"/>
      <c r="S94" s="45"/>
      <c r="T94" s="44"/>
      <c r="U94" s="22"/>
    </row>
    <row r="95" spans="2:21" ht="12.75">
      <c r="B95" s="13"/>
      <c r="C95" s="14"/>
      <c r="D95" s="38" t="s">
        <v>51</v>
      </c>
      <c r="E95" s="39"/>
      <c r="F95" s="15" t="s">
        <v>70</v>
      </c>
      <c r="G95" s="15"/>
      <c r="H95" s="15"/>
      <c r="I95" s="40"/>
      <c r="J95" s="16"/>
      <c r="K95" s="44">
        <v>0</v>
      </c>
      <c r="L95" s="44"/>
      <c r="M95" s="45"/>
      <c r="N95" s="43" t="s">
        <v>22</v>
      </c>
      <c r="O95" s="44"/>
      <c r="P95" s="45"/>
      <c r="Q95" s="44">
        <v>0</v>
      </c>
      <c r="R95" s="44"/>
      <c r="S95" s="45"/>
      <c r="T95" s="43" t="s">
        <v>22</v>
      </c>
      <c r="U95" s="22"/>
    </row>
    <row r="96" spans="2:21" ht="6" customHeight="1">
      <c r="B96" s="47"/>
      <c r="C96" s="48"/>
      <c r="D96" s="48"/>
      <c r="E96" s="49"/>
      <c r="F96" s="50"/>
      <c r="G96" s="50"/>
      <c r="H96" s="50"/>
      <c r="I96" s="51"/>
      <c r="J96" s="52"/>
      <c r="K96" s="53"/>
      <c r="L96" s="53"/>
      <c r="M96" s="54"/>
      <c r="N96" s="55"/>
      <c r="O96" s="55"/>
      <c r="P96" s="56"/>
      <c r="Q96" s="53"/>
      <c r="R96" s="53"/>
      <c r="S96" s="54"/>
      <c r="T96" s="55"/>
      <c r="U96" s="57"/>
    </row>
    <row r="97" spans="2:21" ht="6" customHeight="1">
      <c r="B97" s="13"/>
      <c r="C97" s="14"/>
      <c r="D97" s="14"/>
      <c r="E97" s="58"/>
      <c r="F97" s="15"/>
      <c r="G97" s="15"/>
      <c r="H97" s="15"/>
      <c r="I97" s="40"/>
      <c r="J97" s="16"/>
      <c r="K97" s="44"/>
      <c r="L97" s="44"/>
      <c r="M97" s="45"/>
      <c r="N97" s="44"/>
      <c r="O97" s="44"/>
      <c r="P97" s="45"/>
      <c r="Q97" s="44"/>
      <c r="R97" s="44"/>
      <c r="S97" s="45"/>
      <c r="T97" s="44"/>
      <c r="U97" s="22"/>
    </row>
    <row r="98" spans="2:21" ht="12.75">
      <c r="B98" s="37">
        <v>4</v>
      </c>
      <c r="C98" s="14" t="s">
        <v>20</v>
      </c>
      <c r="D98" s="14"/>
      <c r="E98" s="58"/>
      <c r="F98" s="15" t="s">
        <v>71</v>
      </c>
      <c r="G98" s="15"/>
      <c r="H98" s="15"/>
      <c r="I98" s="40"/>
      <c r="J98" s="16"/>
      <c r="K98" s="44">
        <v>0</v>
      </c>
      <c r="L98" s="44"/>
      <c r="M98" s="45"/>
      <c r="N98" s="43" t="s">
        <v>22</v>
      </c>
      <c r="O98" s="44"/>
      <c r="P98" s="45"/>
      <c r="Q98" s="44">
        <v>0</v>
      </c>
      <c r="R98" s="44"/>
      <c r="S98" s="45"/>
      <c r="T98" s="43" t="s">
        <v>22</v>
      </c>
      <c r="U98" s="22"/>
    </row>
    <row r="99" spans="2:21" ht="6" customHeight="1">
      <c r="B99" s="47"/>
      <c r="C99" s="48"/>
      <c r="D99" s="48"/>
      <c r="E99" s="49"/>
      <c r="F99" s="50"/>
      <c r="G99" s="50"/>
      <c r="H99" s="50"/>
      <c r="I99" s="51"/>
      <c r="J99" s="52"/>
      <c r="K99" s="53"/>
      <c r="L99" s="53"/>
      <c r="M99" s="54"/>
      <c r="N99" s="55"/>
      <c r="O99" s="55"/>
      <c r="P99" s="56"/>
      <c r="Q99" s="53"/>
      <c r="R99" s="53"/>
      <c r="S99" s="54"/>
      <c r="T99" s="55"/>
      <c r="U99" s="57"/>
    </row>
    <row r="100" spans="2:21" ht="6" customHeight="1">
      <c r="B100" s="13"/>
      <c r="C100" s="14"/>
      <c r="D100" s="14"/>
      <c r="E100" s="58"/>
      <c r="F100" s="15"/>
      <c r="G100" s="15"/>
      <c r="H100" s="15"/>
      <c r="I100" s="40"/>
      <c r="J100" s="16"/>
      <c r="K100" s="44"/>
      <c r="L100" s="44"/>
      <c r="M100" s="45"/>
      <c r="N100" s="44"/>
      <c r="O100" s="44"/>
      <c r="P100" s="45"/>
      <c r="Q100" s="44"/>
      <c r="R100" s="44"/>
      <c r="S100" s="45"/>
      <c r="T100" s="44"/>
      <c r="U100" s="22"/>
    </row>
    <row r="101" spans="2:21" ht="12.75">
      <c r="B101" s="13"/>
      <c r="C101" s="38" t="s">
        <v>23</v>
      </c>
      <c r="D101" s="14"/>
      <c r="E101" s="58"/>
      <c r="F101" s="15" t="s">
        <v>72</v>
      </c>
      <c r="G101" s="15"/>
      <c r="H101" s="15"/>
      <c r="I101" s="40"/>
      <c r="J101" s="16"/>
      <c r="K101" s="44">
        <v>0</v>
      </c>
      <c r="L101" s="44"/>
      <c r="M101" s="45"/>
      <c r="N101" s="43" t="s">
        <v>22</v>
      </c>
      <c r="O101" s="44"/>
      <c r="P101" s="45"/>
      <c r="Q101" s="44">
        <v>0</v>
      </c>
      <c r="R101" s="44"/>
      <c r="S101" s="45"/>
      <c r="T101" s="43" t="s">
        <v>22</v>
      </c>
      <c r="U101" s="22"/>
    </row>
    <row r="102" spans="2:21" ht="6" customHeight="1" thickBot="1">
      <c r="B102" s="26"/>
      <c r="C102" s="27"/>
      <c r="D102" s="27"/>
      <c r="E102" s="69"/>
      <c r="F102" s="28"/>
      <c r="G102" s="28"/>
      <c r="H102" s="28"/>
      <c r="I102" s="70"/>
      <c r="J102" s="29"/>
      <c r="K102" s="71"/>
      <c r="L102" s="71"/>
      <c r="M102" s="72"/>
      <c r="N102" s="71"/>
      <c r="O102" s="71"/>
      <c r="P102" s="72"/>
      <c r="Q102" s="71"/>
      <c r="R102" s="71"/>
      <c r="S102" s="72"/>
      <c r="T102" s="71"/>
      <c r="U102" s="34"/>
    </row>
    <row r="103" spans="11:20" ht="12.75">
      <c r="K103" s="73"/>
      <c r="L103" s="73"/>
      <c r="M103" s="73"/>
      <c r="N103" s="73"/>
      <c r="O103" s="73"/>
      <c r="P103" s="73"/>
      <c r="Q103" s="73"/>
      <c r="R103" s="73"/>
      <c r="S103" s="73"/>
      <c r="T103" s="73"/>
    </row>
    <row r="104" spans="2:20" ht="12.75">
      <c r="B104" s="1" t="s">
        <v>73</v>
      </c>
      <c r="K104" s="73"/>
      <c r="L104" s="73"/>
      <c r="M104" s="73"/>
      <c r="N104" s="73"/>
      <c r="O104" s="73"/>
      <c r="P104" s="73"/>
      <c r="Q104" s="73"/>
      <c r="R104" s="73"/>
      <c r="S104" s="73"/>
      <c r="T104" s="73"/>
    </row>
    <row r="105" spans="11:20" ht="12.75">
      <c r="K105" s="73"/>
      <c r="L105" s="73"/>
      <c r="M105" s="73"/>
      <c r="N105" s="73"/>
      <c r="O105" s="73"/>
      <c r="P105" s="73"/>
      <c r="Q105" s="73"/>
      <c r="R105" s="73"/>
      <c r="S105" s="73"/>
      <c r="T105" s="73"/>
    </row>
    <row r="106" spans="11:20" ht="12.75">
      <c r="K106" s="73"/>
      <c r="L106" s="73"/>
      <c r="M106" s="73"/>
      <c r="N106" s="73"/>
      <c r="O106" s="73"/>
      <c r="P106" s="73"/>
      <c r="Q106" s="73"/>
      <c r="R106" s="73"/>
      <c r="S106" s="73"/>
      <c r="T106" s="73"/>
    </row>
    <row r="107" spans="11:20" ht="12.75">
      <c r="K107" s="73"/>
      <c r="L107" s="73"/>
      <c r="M107" s="73"/>
      <c r="N107" s="73"/>
      <c r="O107" s="73"/>
      <c r="P107" s="73"/>
      <c r="Q107" s="73"/>
      <c r="R107" s="73"/>
      <c r="S107" s="73"/>
      <c r="T107" s="73"/>
    </row>
    <row r="108" spans="4:20" ht="12.75">
      <c r="D108" s="74" t="s">
        <v>74</v>
      </c>
      <c r="K108" s="73"/>
      <c r="L108" s="73"/>
      <c r="M108" s="73"/>
      <c r="N108" s="73"/>
      <c r="O108" s="73"/>
      <c r="P108" s="73"/>
      <c r="Q108" s="73"/>
      <c r="R108" s="73"/>
      <c r="S108" s="73"/>
      <c r="T108" s="73"/>
    </row>
    <row r="109" spans="11:20" ht="12.75">
      <c r="K109" s="73"/>
      <c r="L109" s="73"/>
      <c r="M109" s="73"/>
      <c r="N109" s="73"/>
      <c r="O109" s="73"/>
      <c r="P109" s="73"/>
      <c r="Q109" s="73"/>
      <c r="R109" s="73"/>
      <c r="S109" s="73"/>
      <c r="T109" s="73"/>
    </row>
    <row r="110" spans="11:20" ht="12.75">
      <c r="K110" s="73"/>
      <c r="L110" s="73"/>
      <c r="M110" s="73"/>
      <c r="N110" s="73"/>
      <c r="O110" s="73"/>
      <c r="P110" s="73"/>
      <c r="Q110" s="73"/>
      <c r="R110" s="73"/>
      <c r="S110" s="73"/>
      <c r="T110" s="73"/>
    </row>
    <row r="111" spans="11:20" ht="12.75">
      <c r="K111" s="73"/>
      <c r="L111" s="73"/>
      <c r="M111" s="73"/>
      <c r="N111" s="73"/>
      <c r="O111" s="73"/>
      <c r="P111" s="73"/>
      <c r="Q111" s="73"/>
      <c r="R111" s="73"/>
      <c r="S111" s="73"/>
      <c r="T111" s="73"/>
    </row>
    <row r="112" spans="11:20" ht="12.75">
      <c r="K112" s="73"/>
      <c r="L112" s="73"/>
      <c r="M112" s="73"/>
      <c r="N112" s="73"/>
      <c r="O112" s="73"/>
      <c r="P112" s="73"/>
      <c r="Q112" s="73"/>
      <c r="R112" s="73"/>
      <c r="S112" s="73"/>
      <c r="T112" s="73"/>
    </row>
    <row r="113" spans="11:20" ht="12.75">
      <c r="K113" s="73"/>
      <c r="L113" s="73"/>
      <c r="M113" s="73"/>
      <c r="N113" s="73"/>
      <c r="O113" s="73"/>
      <c r="P113" s="73"/>
      <c r="Q113" s="73"/>
      <c r="R113" s="73"/>
      <c r="S113" s="73"/>
      <c r="T113" s="73"/>
    </row>
    <row r="114" spans="11:20" ht="12.75">
      <c r="K114" s="73"/>
      <c r="L114" s="73"/>
      <c r="M114" s="73"/>
      <c r="N114" s="73"/>
      <c r="O114" s="73"/>
      <c r="P114" s="73"/>
      <c r="Q114" s="73"/>
      <c r="R114" s="73"/>
      <c r="S114" s="73"/>
      <c r="T114" s="73"/>
    </row>
    <row r="115" spans="11:20" ht="12.75">
      <c r="K115" s="73"/>
      <c r="L115" s="73"/>
      <c r="M115" s="73"/>
      <c r="N115" s="73"/>
      <c r="O115" s="73"/>
      <c r="P115" s="73"/>
      <c r="Q115" s="73"/>
      <c r="R115" s="73"/>
      <c r="S115" s="73"/>
      <c r="T115" s="73"/>
    </row>
    <row r="116" spans="11:20" ht="12.75">
      <c r="K116" s="73"/>
      <c r="L116" s="73"/>
      <c r="M116" s="73"/>
      <c r="N116" s="73"/>
      <c r="O116" s="73"/>
      <c r="P116" s="73"/>
      <c r="Q116" s="73"/>
      <c r="R116" s="73"/>
      <c r="S116" s="73"/>
      <c r="T116" s="73"/>
    </row>
    <row r="117" spans="11:20" ht="12.75">
      <c r="K117" s="73"/>
      <c r="L117" s="73"/>
      <c r="M117" s="73"/>
      <c r="N117" s="73"/>
      <c r="O117" s="73"/>
      <c r="P117" s="73"/>
      <c r="Q117" s="73"/>
      <c r="R117" s="73"/>
      <c r="S117" s="73"/>
      <c r="T117" s="73"/>
    </row>
    <row r="118" spans="11:20" ht="12.75">
      <c r="K118" s="73"/>
      <c r="L118" s="73"/>
      <c r="M118" s="73"/>
      <c r="N118" s="73"/>
      <c r="O118" s="73"/>
      <c r="P118" s="73"/>
      <c r="Q118" s="73"/>
      <c r="R118" s="73"/>
      <c r="S118" s="73"/>
      <c r="T118" s="73"/>
    </row>
    <row r="119" spans="11:20" ht="12.75">
      <c r="K119" s="73"/>
      <c r="L119" s="73"/>
      <c r="M119" s="73"/>
      <c r="N119" s="73"/>
      <c r="O119" s="73"/>
      <c r="P119" s="73"/>
      <c r="Q119" s="73"/>
      <c r="R119" s="73"/>
      <c r="S119" s="73"/>
      <c r="T119" s="73"/>
    </row>
    <row r="120" spans="11:20" ht="12.75">
      <c r="K120" s="73"/>
      <c r="L120" s="73"/>
      <c r="M120" s="73"/>
      <c r="N120" s="73"/>
      <c r="O120" s="73"/>
      <c r="P120" s="73"/>
      <c r="Q120" s="73"/>
      <c r="R120" s="73"/>
      <c r="S120" s="73"/>
      <c r="T120" s="73"/>
    </row>
    <row r="121" spans="11:20" ht="12.75">
      <c r="K121" s="73"/>
      <c r="L121" s="73"/>
      <c r="M121" s="73"/>
      <c r="N121" s="73"/>
      <c r="O121" s="73"/>
      <c r="P121" s="73"/>
      <c r="Q121" s="73"/>
      <c r="R121" s="73"/>
      <c r="S121" s="73"/>
      <c r="T121" s="73"/>
    </row>
    <row r="122" spans="11:20" ht="12.75">
      <c r="K122" s="73"/>
      <c r="L122" s="73"/>
      <c r="M122" s="73"/>
      <c r="N122" s="73"/>
      <c r="O122" s="73"/>
      <c r="P122" s="73"/>
      <c r="Q122" s="73"/>
      <c r="R122" s="73"/>
      <c r="S122" s="73"/>
      <c r="T122" s="73"/>
    </row>
    <row r="123" spans="11:20" ht="12.75">
      <c r="K123" s="73"/>
      <c r="L123" s="73"/>
      <c r="M123" s="73"/>
      <c r="N123" s="73"/>
      <c r="O123" s="73"/>
      <c r="P123" s="73"/>
      <c r="Q123" s="73"/>
      <c r="R123" s="73"/>
      <c r="S123" s="73"/>
      <c r="T123" s="73"/>
    </row>
    <row r="124" spans="11:20" ht="12.75">
      <c r="K124" s="73"/>
      <c r="L124" s="73"/>
      <c r="M124" s="73"/>
      <c r="N124" s="73"/>
      <c r="O124" s="73"/>
      <c r="P124" s="73"/>
      <c r="Q124" s="73"/>
      <c r="R124" s="73"/>
      <c r="S124" s="73"/>
      <c r="T124" s="73"/>
    </row>
    <row r="125" spans="11:20" ht="12.75">
      <c r="K125" s="73"/>
      <c r="L125" s="73"/>
      <c r="M125" s="73"/>
      <c r="N125" s="73"/>
      <c r="O125" s="73"/>
      <c r="P125" s="73"/>
      <c r="Q125" s="73"/>
      <c r="R125" s="73"/>
      <c r="S125" s="73"/>
      <c r="T125" s="73"/>
    </row>
    <row r="126" spans="11:20" ht="12.75">
      <c r="K126" s="73"/>
      <c r="L126" s="73"/>
      <c r="M126" s="73"/>
      <c r="N126" s="73"/>
      <c r="O126" s="73"/>
      <c r="P126" s="73"/>
      <c r="Q126" s="73"/>
      <c r="R126" s="73"/>
      <c r="S126" s="73"/>
      <c r="T126" s="73"/>
    </row>
    <row r="127" spans="11:20" ht="12.75">
      <c r="K127" s="73"/>
      <c r="L127" s="73"/>
      <c r="M127" s="73"/>
      <c r="N127" s="73"/>
      <c r="O127" s="73"/>
      <c r="P127" s="73"/>
      <c r="Q127" s="73"/>
      <c r="R127" s="73"/>
      <c r="S127" s="73"/>
      <c r="T127" s="73"/>
    </row>
    <row r="128" spans="11:20" ht="12.75">
      <c r="K128" s="73"/>
      <c r="L128" s="73"/>
      <c r="M128" s="73"/>
      <c r="N128" s="73"/>
      <c r="O128" s="73"/>
      <c r="P128" s="73"/>
      <c r="Q128" s="73"/>
      <c r="R128" s="73"/>
      <c r="S128" s="73"/>
      <c r="T128" s="73"/>
    </row>
    <row r="129" spans="11:20" ht="12.75"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spans="11:20" ht="12.75">
      <c r="K130" s="73"/>
      <c r="L130" s="73"/>
      <c r="M130" s="73"/>
      <c r="N130" s="73"/>
      <c r="O130" s="73"/>
      <c r="P130" s="73"/>
      <c r="Q130" s="73"/>
      <c r="R130" s="73"/>
      <c r="S130" s="73"/>
      <c r="T130" s="73"/>
    </row>
    <row r="131" spans="11:20" ht="12.75">
      <c r="K131" s="73"/>
      <c r="L131" s="73"/>
      <c r="M131" s="73"/>
      <c r="N131" s="73"/>
      <c r="O131" s="73"/>
      <c r="P131" s="73"/>
      <c r="Q131" s="73"/>
      <c r="R131" s="73"/>
      <c r="S131" s="73"/>
      <c r="T131" s="73"/>
    </row>
    <row r="132" spans="11:20" ht="12.75">
      <c r="K132" s="73"/>
      <c r="L132" s="73"/>
      <c r="M132" s="73"/>
      <c r="N132" s="73"/>
      <c r="O132" s="73"/>
      <c r="P132" s="73"/>
      <c r="Q132" s="73"/>
      <c r="R132" s="73"/>
      <c r="S132" s="73"/>
      <c r="T132" s="73"/>
    </row>
    <row r="133" spans="11:20" ht="12.75">
      <c r="K133" s="73"/>
      <c r="L133" s="73"/>
      <c r="M133" s="73"/>
      <c r="N133" s="73"/>
      <c r="O133" s="73"/>
      <c r="P133" s="73"/>
      <c r="Q133" s="73"/>
      <c r="R133" s="73"/>
      <c r="S133" s="73"/>
      <c r="T133" s="73"/>
    </row>
    <row r="134" spans="11:20" ht="12.75">
      <c r="K134" s="73"/>
      <c r="L134" s="73"/>
      <c r="M134" s="73"/>
      <c r="N134" s="73"/>
      <c r="O134" s="73"/>
      <c r="P134" s="73"/>
      <c r="Q134" s="73"/>
      <c r="R134" s="73"/>
      <c r="S134" s="73"/>
      <c r="T134" s="73"/>
    </row>
    <row r="135" spans="11:20" ht="12.75">
      <c r="K135" s="73"/>
      <c r="L135" s="73"/>
      <c r="M135" s="73"/>
      <c r="N135" s="73"/>
      <c r="O135" s="73"/>
      <c r="P135" s="73"/>
      <c r="Q135" s="73"/>
      <c r="R135" s="73"/>
      <c r="S135" s="73"/>
      <c r="T135" s="73"/>
    </row>
    <row r="136" spans="11:20" ht="12.75">
      <c r="K136" s="73"/>
      <c r="L136" s="73"/>
      <c r="M136" s="73"/>
      <c r="N136" s="73"/>
      <c r="O136" s="73"/>
      <c r="P136" s="73"/>
      <c r="Q136" s="73"/>
      <c r="R136" s="73"/>
      <c r="S136" s="73"/>
      <c r="T136" s="73"/>
    </row>
    <row r="137" spans="11:20" ht="12.75">
      <c r="K137" s="73"/>
      <c r="L137" s="73"/>
      <c r="M137" s="73"/>
      <c r="N137" s="73"/>
      <c r="O137" s="73"/>
      <c r="P137" s="73"/>
      <c r="Q137" s="73"/>
      <c r="R137" s="73"/>
      <c r="S137" s="73"/>
      <c r="T137" s="73"/>
    </row>
    <row r="138" spans="11:20" ht="12.75">
      <c r="K138" s="73"/>
      <c r="L138" s="73"/>
      <c r="M138" s="73"/>
      <c r="N138" s="73"/>
      <c r="O138" s="73"/>
      <c r="P138" s="73"/>
      <c r="Q138" s="73"/>
      <c r="R138" s="73"/>
      <c r="S138" s="73"/>
      <c r="T138" s="73"/>
    </row>
    <row r="139" spans="11:20" ht="12.75">
      <c r="K139" s="73"/>
      <c r="L139" s="73"/>
      <c r="M139" s="73"/>
      <c r="N139" s="73"/>
      <c r="O139" s="73"/>
      <c r="P139" s="73"/>
      <c r="Q139" s="73"/>
      <c r="R139" s="73"/>
      <c r="S139" s="73"/>
      <c r="T139" s="73"/>
    </row>
    <row r="140" spans="11:20" ht="12.75">
      <c r="K140" s="73"/>
      <c r="L140" s="73"/>
      <c r="M140" s="73"/>
      <c r="N140" s="73"/>
      <c r="O140" s="73"/>
      <c r="P140" s="73"/>
      <c r="Q140" s="73"/>
      <c r="R140" s="73"/>
      <c r="S140" s="73"/>
      <c r="T140" s="73"/>
    </row>
    <row r="141" spans="11:20" ht="12.75">
      <c r="K141" s="73"/>
      <c r="L141" s="73"/>
      <c r="M141" s="73"/>
      <c r="N141" s="73"/>
      <c r="O141" s="73"/>
      <c r="P141" s="73"/>
      <c r="Q141" s="73"/>
      <c r="R141" s="73"/>
      <c r="S141" s="73"/>
      <c r="T141" s="73"/>
    </row>
    <row r="142" spans="11:20" ht="12.75">
      <c r="K142" s="73"/>
      <c r="L142" s="73"/>
      <c r="M142" s="73"/>
      <c r="N142" s="73"/>
      <c r="O142" s="73"/>
      <c r="P142" s="73"/>
      <c r="Q142" s="73"/>
      <c r="R142" s="73"/>
      <c r="S142" s="73"/>
      <c r="T142" s="73"/>
    </row>
    <row r="143" spans="11:20" ht="12.75">
      <c r="K143" s="73"/>
      <c r="L143" s="73"/>
      <c r="M143" s="73"/>
      <c r="N143" s="73"/>
      <c r="O143" s="73"/>
      <c r="P143" s="73"/>
      <c r="Q143" s="73"/>
      <c r="R143" s="73"/>
      <c r="S143" s="73"/>
      <c r="T143" s="73"/>
    </row>
    <row r="144" spans="11:20" ht="12.75">
      <c r="K144" s="73"/>
      <c r="L144" s="73"/>
      <c r="M144" s="73"/>
      <c r="N144" s="73"/>
      <c r="O144" s="73"/>
      <c r="P144" s="73"/>
      <c r="Q144" s="73"/>
      <c r="R144" s="73"/>
      <c r="S144" s="73"/>
      <c r="T144" s="73"/>
    </row>
    <row r="145" spans="11:20" ht="12.75">
      <c r="K145" s="73"/>
      <c r="L145" s="73"/>
      <c r="M145" s="73"/>
      <c r="N145" s="73"/>
      <c r="O145" s="73"/>
      <c r="P145" s="73"/>
      <c r="Q145" s="73"/>
      <c r="R145" s="73"/>
      <c r="S145" s="73"/>
      <c r="T145" s="73"/>
    </row>
    <row r="146" spans="11:20" ht="12.75">
      <c r="K146" s="73"/>
      <c r="L146" s="73"/>
      <c r="M146" s="73"/>
      <c r="N146" s="73"/>
      <c r="O146" s="73"/>
      <c r="P146" s="73"/>
      <c r="Q146" s="73"/>
      <c r="R146" s="73"/>
      <c r="S146" s="73"/>
      <c r="T146" s="73"/>
    </row>
    <row r="147" spans="11:20" ht="12.75">
      <c r="K147" s="73"/>
      <c r="L147" s="73"/>
      <c r="M147" s="73"/>
      <c r="N147" s="73"/>
      <c r="O147" s="73"/>
      <c r="P147" s="73"/>
      <c r="Q147" s="73"/>
      <c r="R147" s="73"/>
      <c r="S147" s="73"/>
      <c r="T147" s="73"/>
    </row>
    <row r="148" spans="11:20" ht="12.75">
      <c r="K148" s="73"/>
      <c r="L148" s="73"/>
      <c r="M148" s="73"/>
      <c r="N148" s="73"/>
      <c r="O148" s="73"/>
      <c r="P148" s="73"/>
      <c r="Q148" s="73"/>
      <c r="R148" s="73"/>
      <c r="S148" s="73"/>
      <c r="T148" s="73"/>
    </row>
    <row r="149" spans="11:20" ht="12.75">
      <c r="K149" s="73"/>
      <c r="L149" s="73"/>
      <c r="M149" s="73"/>
      <c r="N149" s="73"/>
      <c r="O149" s="73"/>
      <c r="P149" s="73"/>
      <c r="Q149" s="73"/>
      <c r="R149" s="73"/>
      <c r="S149" s="73"/>
      <c r="T149" s="73"/>
    </row>
    <row r="150" spans="11:20" ht="12.75">
      <c r="K150" s="73"/>
      <c r="L150" s="73"/>
      <c r="M150" s="73"/>
      <c r="N150" s="73"/>
      <c r="O150" s="73"/>
      <c r="P150" s="73"/>
      <c r="Q150" s="73"/>
      <c r="R150" s="73"/>
      <c r="S150" s="73"/>
      <c r="T150" s="73"/>
    </row>
    <row r="151" spans="11:20" ht="12.75">
      <c r="K151" s="73"/>
      <c r="L151" s="73"/>
      <c r="M151" s="73"/>
      <c r="N151" s="73"/>
      <c r="O151" s="73"/>
      <c r="P151" s="73"/>
      <c r="Q151" s="73"/>
      <c r="R151" s="73"/>
      <c r="S151" s="73"/>
      <c r="T151" s="73"/>
    </row>
    <row r="152" spans="11:20" ht="12.75">
      <c r="K152" s="73"/>
      <c r="L152" s="73"/>
      <c r="M152" s="73"/>
      <c r="N152" s="73"/>
      <c r="O152" s="73"/>
      <c r="P152" s="73"/>
      <c r="Q152" s="73"/>
      <c r="R152" s="73"/>
      <c r="S152" s="73"/>
      <c r="T152" s="73"/>
    </row>
    <row r="153" spans="11:20" ht="12.75">
      <c r="K153" s="73"/>
      <c r="L153" s="73"/>
      <c r="M153" s="73"/>
      <c r="N153" s="73"/>
      <c r="O153" s="73"/>
      <c r="P153" s="73"/>
      <c r="Q153" s="73"/>
      <c r="R153" s="73"/>
      <c r="S153" s="73"/>
      <c r="T153" s="73"/>
    </row>
    <row r="154" spans="11:20" ht="12.75">
      <c r="K154" s="73"/>
      <c r="L154" s="73"/>
      <c r="M154" s="73"/>
      <c r="N154" s="73"/>
      <c r="O154" s="73"/>
      <c r="P154" s="73"/>
      <c r="Q154" s="73"/>
      <c r="R154" s="73"/>
      <c r="S154" s="73"/>
      <c r="T154" s="73"/>
    </row>
    <row r="155" spans="11:20" ht="12.75">
      <c r="K155" s="73"/>
      <c r="L155" s="73"/>
      <c r="M155" s="73"/>
      <c r="N155" s="73"/>
      <c r="O155" s="73"/>
      <c r="P155" s="73"/>
      <c r="Q155" s="73"/>
      <c r="R155" s="73"/>
      <c r="S155" s="73"/>
      <c r="T155" s="73"/>
    </row>
    <row r="156" spans="11:20" ht="12.75">
      <c r="K156" s="73"/>
      <c r="L156" s="73"/>
      <c r="M156" s="73"/>
      <c r="N156" s="73"/>
      <c r="O156" s="73"/>
      <c r="P156" s="73"/>
      <c r="Q156" s="73"/>
      <c r="R156" s="73"/>
      <c r="S156" s="73"/>
      <c r="T156" s="73"/>
    </row>
    <row r="157" spans="11:20" ht="12.75">
      <c r="K157" s="73"/>
      <c r="L157" s="73"/>
      <c r="M157" s="73"/>
      <c r="N157" s="73"/>
      <c r="O157" s="73"/>
      <c r="P157" s="73"/>
      <c r="Q157" s="73"/>
      <c r="R157" s="73"/>
      <c r="S157" s="73"/>
      <c r="T157" s="73"/>
    </row>
    <row r="158" spans="11:20" ht="12.75">
      <c r="K158" s="73"/>
      <c r="L158" s="73"/>
      <c r="M158" s="73"/>
      <c r="N158" s="73"/>
      <c r="O158" s="73"/>
      <c r="P158" s="73"/>
      <c r="Q158" s="73"/>
      <c r="R158" s="73"/>
      <c r="S158" s="73"/>
      <c r="T158" s="73"/>
    </row>
    <row r="159" spans="11:20" ht="12.75">
      <c r="K159" s="73"/>
      <c r="L159" s="73"/>
      <c r="M159" s="73"/>
      <c r="N159" s="73"/>
      <c r="O159" s="73"/>
      <c r="P159" s="73"/>
      <c r="Q159" s="73"/>
      <c r="R159" s="73"/>
      <c r="S159" s="73"/>
      <c r="T159" s="73"/>
    </row>
    <row r="160" spans="11:20" ht="12.75">
      <c r="K160" s="73"/>
      <c r="L160" s="73"/>
      <c r="M160" s="73"/>
      <c r="N160" s="73"/>
      <c r="O160" s="73"/>
      <c r="P160" s="73"/>
      <c r="Q160" s="73"/>
      <c r="R160" s="73"/>
      <c r="S160" s="73"/>
      <c r="T160" s="73"/>
    </row>
    <row r="161" spans="11:20" ht="12.75">
      <c r="K161" s="73"/>
      <c r="L161" s="73"/>
      <c r="M161" s="73"/>
      <c r="N161" s="73"/>
      <c r="O161" s="73"/>
      <c r="P161" s="73"/>
      <c r="Q161" s="73"/>
      <c r="R161" s="73"/>
      <c r="S161" s="73"/>
      <c r="T161" s="73"/>
    </row>
    <row r="162" spans="11:20" ht="12.75">
      <c r="K162" s="73"/>
      <c r="L162" s="73"/>
      <c r="M162" s="73"/>
      <c r="N162" s="73"/>
      <c r="O162" s="73"/>
      <c r="P162" s="73"/>
      <c r="Q162" s="73"/>
      <c r="R162" s="73"/>
      <c r="S162" s="73"/>
      <c r="T162" s="73"/>
    </row>
    <row r="163" spans="11:20" ht="12.75">
      <c r="K163" s="73"/>
      <c r="L163" s="73"/>
      <c r="M163" s="73"/>
      <c r="N163" s="73"/>
      <c r="O163" s="73"/>
      <c r="P163" s="73"/>
      <c r="Q163" s="73"/>
      <c r="R163" s="73"/>
      <c r="S163" s="73"/>
      <c r="T163" s="73"/>
    </row>
    <row r="164" spans="11:20" ht="12.75">
      <c r="K164" s="73"/>
      <c r="L164" s="73"/>
      <c r="M164" s="73"/>
      <c r="N164" s="73"/>
      <c r="O164" s="73"/>
      <c r="P164" s="73"/>
      <c r="Q164" s="73"/>
      <c r="R164" s="73"/>
      <c r="S164" s="73"/>
      <c r="T164" s="73"/>
    </row>
    <row r="165" spans="11:20" ht="12.75">
      <c r="K165" s="73"/>
      <c r="L165" s="73"/>
      <c r="M165" s="73"/>
      <c r="N165" s="73"/>
      <c r="O165" s="73"/>
      <c r="P165" s="73"/>
      <c r="Q165" s="73"/>
      <c r="R165" s="73"/>
      <c r="S165" s="73"/>
      <c r="T165" s="73"/>
    </row>
    <row r="166" spans="11:20" ht="12.75">
      <c r="K166" s="73"/>
      <c r="L166" s="73"/>
      <c r="M166" s="73"/>
      <c r="N166" s="73"/>
      <c r="O166" s="73"/>
      <c r="P166" s="73"/>
      <c r="Q166" s="73"/>
      <c r="R166" s="73"/>
      <c r="S166" s="73"/>
      <c r="T166" s="73"/>
    </row>
    <row r="167" spans="11:20" ht="12.75">
      <c r="K167" s="73"/>
      <c r="L167" s="73"/>
      <c r="M167" s="73"/>
      <c r="N167" s="73"/>
      <c r="O167" s="73"/>
      <c r="P167" s="73"/>
      <c r="Q167" s="73"/>
      <c r="R167" s="73"/>
      <c r="S167" s="73"/>
      <c r="T167" s="73"/>
    </row>
    <row r="168" spans="11:20" ht="12.75">
      <c r="K168" s="73"/>
      <c r="L168" s="73"/>
      <c r="M168" s="73"/>
      <c r="N168" s="73"/>
      <c r="O168" s="73"/>
      <c r="P168" s="73"/>
      <c r="Q168" s="73"/>
      <c r="R168" s="73"/>
      <c r="S168" s="73"/>
      <c r="T168" s="73"/>
    </row>
    <row r="169" spans="11:20" ht="12.75">
      <c r="K169" s="73"/>
      <c r="L169" s="73"/>
      <c r="M169" s="73"/>
      <c r="N169" s="73"/>
      <c r="O169" s="73"/>
      <c r="P169" s="73"/>
      <c r="Q169" s="73"/>
      <c r="R169" s="73"/>
      <c r="S169" s="73"/>
      <c r="T169" s="73"/>
    </row>
    <row r="170" spans="11:20" ht="12.75">
      <c r="K170" s="73"/>
      <c r="L170" s="73"/>
      <c r="M170" s="73"/>
      <c r="N170" s="73"/>
      <c r="O170" s="73"/>
      <c r="P170" s="73"/>
      <c r="Q170" s="73"/>
      <c r="R170" s="73"/>
      <c r="S170" s="73"/>
      <c r="T170" s="73"/>
    </row>
    <row r="171" spans="11:20" ht="12.75">
      <c r="K171" s="73"/>
      <c r="L171" s="73"/>
      <c r="M171" s="73"/>
      <c r="N171" s="73"/>
      <c r="O171" s="73"/>
      <c r="P171" s="73"/>
      <c r="Q171" s="73"/>
      <c r="R171" s="73"/>
      <c r="S171" s="73"/>
      <c r="T171" s="73"/>
    </row>
    <row r="172" spans="11:20" ht="12.75"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spans="11:20" ht="12.75">
      <c r="K173" s="73"/>
      <c r="L173" s="73"/>
      <c r="M173" s="73"/>
      <c r="N173" s="73"/>
      <c r="O173" s="73"/>
      <c r="P173" s="73"/>
      <c r="Q173" s="73"/>
      <c r="R173" s="73"/>
      <c r="S173" s="73"/>
      <c r="T173" s="73"/>
    </row>
    <row r="174" spans="11:20" ht="12.75">
      <c r="K174" s="73"/>
      <c r="L174" s="73"/>
      <c r="M174" s="73"/>
      <c r="N174" s="73"/>
      <c r="O174" s="73"/>
      <c r="P174" s="73"/>
      <c r="Q174" s="73"/>
      <c r="R174" s="73"/>
      <c r="S174" s="73"/>
      <c r="T174" s="73"/>
    </row>
    <row r="175" spans="11:20" ht="12.75">
      <c r="K175" s="73"/>
      <c r="L175" s="73"/>
      <c r="M175" s="73"/>
      <c r="N175" s="73"/>
      <c r="O175" s="73"/>
      <c r="P175" s="73"/>
      <c r="Q175" s="73"/>
      <c r="R175" s="73"/>
      <c r="S175" s="73"/>
      <c r="T175" s="73"/>
    </row>
    <row r="176" spans="11:20" ht="12.75">
      <c r="K176" s="73"/>
      <c r="L176" s="73"/>
      <c r="M176" s="73"/>
      <c r="N176" s="73"/>
      <c r="O176" s="73"/>
      <c r="P176" s="73"/>
      <c r="Q176" s="73"/>
      <c r="R176" s="73"/>
      <c r="S176" s="73"/>
      <c r="T176" s="73"/>
    </row>
    <row r="177" spans="11:20" ht="12.75">
      <c r="K177" s="73"/>
      <c r="L177" s="73"/>
      <c r="M177" s="73"/>
      <c r="N177" s="73"/>
      <c r="O177" s="73"/>
      <c r="P177" s="73"/>
      <c r="Q177" s="73"/>
      <c r="R177" s="73"/>
      <c r="S177" s="73"/>
      <c r="T177" s="73"/>
    </row>
    <row r="178" spans="11:20" ht="12.75">
      <c r="K178" s="73"/>
      <c r="L178" s="73"/>
      <c r="M178" s="73"/>
      <c r="N178" s="73"/>
      <c r="O178" s="73"/>
      <c r="P178" s="73"/>
      <c r="Q178" s="73"/>
      <c r="R178" s="73"/>
      <c r="S178" s="73"/>
      <c r="T178" s="73"/>
    </row>
    <row r="179" spans="11:20" ht="12.75">
      <c r="K179" s="73"/>
      <c r="L179" s="73"/>
      <c r="M179" s="73"/>
      <c r="N179" s="73"/>
      <c r="O179" s="73"/>
      <c r="P179" s="73"/>
      <c r="Q179" s="73"/>
      <c r="R179" s="73"/>
      <c r="S179" s="73"/>
      <c r="T179" s="73"/>
    </row>
    <row r="180" spans="11:20" ht="12.75">
      <c r="K180" s="73"/>
      <c r="L180" s="73"/>
      <c r="M180" s="73"/>
      <c r="N180" s="73"/>
      <c r="O180" s="73"/>
      <c r="P180" s="73"/>
      <c r="Q180" s="73"/>
      <c r="R180" s="73"/>
      <c r="S180" s="73"/>
      <c r="T180" s="73"/>
    </row>
    <row r="181" spans="11:20" ht="12.75">
      <c r="K181" s="73"/>
      <c r="L181" s="73"/>
      <c r="M181" s="73"/>
      <c r="N181" s="73"/>
      <c r="O181" s="73"/>
      <c r="P181" s="73"/>
      <c r="Q181" s="73"/>
      <c r="R181" s="73"/>
      <c r="S181" s="73"/>
      <c r="T181" s="73"/>
    </row>
    <row r="182" spans="11:20" ht="12.75">
      <c r="K182" s="73"/>
      <c r="L182" s="73"/>
      <c r="M182" s="73"/>
      <c r="N182" s="73"/>
      <c r="O182" s="73"/>
      <c r="P182" s="73"/>
      <c r="Q182" s="73"/>
      <c r="R182" s="73"/>
      <c r="S182" s="73"/>
      <c r="T182" s="73"/>
    </row>
    <row r="183" spans="11:20" ht="12.75">
      <c r="K183" s="73"/>
      <c r="L183" s="73"/>
      <c r="M183" s="73"/>
      <c r="N183" s="73"/>
      <c r="O183" s="73"/>
      <c r="P183" s="73"/>
      <c r="Q183" s="73"/>
      <c r="R183" s="73"/>
      <c r="S183" s="73"/>
      <c r="T183" s="73"/>
    </row>
    <row r="184" spans="11:20" ht="12.75">
      <c r="K184" s="73"/>
      <c r="L184" s="73"/>
      <c r="M184" s="73"/>
      <c r="N184" s="73"/>
      <c r="O184" s="73"/>
      <c r="P184" s="73"/>
      <c r="Q184" s="73"/>
      <c r="R184" s="73"/>
      <c r="S184" s="73"/>
      <c r="T184" s="73"/>
    </row>
    <row r="185" spans="11:20" ht="12.75">
      <c r="K185" s="73"/>
      <c r="L185" s="73"/>
      <c r="M185" s="73"/>
      <c r="N185" s="73"/>
      <c r="O185" s="73"/>
      <c r="P185" s="73"/>
      <c r="Q185" s="73"/>
      <c r="R185" s="73"/>
      <c r="S185" s="73"/>
      <c r="T185" s="73"/>
    </row>
    <row r="186" spans="11:20" ht="12.75">
      <c r="K186" s="73"/>
      <c r="L186" s="73"/>
      <c r="M186" s="73"/>
      <c r="N186" s="73"/>
      <c r="O186" s="73"/>
      <c r="P186" s="73"/>
      <c r="Q186" s="73"/>
      <c r="R186" s="73"/>
      <c r="S186" s="73"/>
      <c r="T186" s="73"/>
    </row>
    <row r="187" spans="11:20" ht="12.75">
      <c r="K187" s="73"/>
      <c r="L187" s="73"/>
      <c r="M187" s="73"/>
      <c r="N187" s="73"/>
      <c r="O187" s="73"/>
      <c r="P187" s="73"/>
      <c r="Q187" s="73"/>
      <c r="R187" s="73"/>
      <c r="S187" s="73"/>
      <c r="T187" s="73"/>
    </row>
    <row r="188" spans="11:20" ht="12.75">
      <c r="K188" s="73"/>
      <c r="L188" s="73"/>
      <c r="M188" s="73"/>
      <c r="N188" s="73"/>
      <c r="O188" s="73"/>
      <c r="P188" s="73"/>
      <c r="Q188" s="73"/>
      <c r="R188" s="73"/>
      <c r="S188" s="73"/>
      <c r="T188" s="73"/>
    </row>
    <row r="189" spans="11:20" ht="12.75">
      <c r="K189" s="73"/>
      <c r="L189" s="73"/>
      <c r="M189" s="73"/>
      <c r="N189" s="73"/>
      <c r="O189" s="73"/>
      <c r="P189" s="73"/>
      <c r="Q189" s="73"/>
      <c r="R189" s="73"/>
      <c r="S189" s="73"/>
      <c r="T189" s="73"/>
    </row>
    <row r="190" spans="11:20" ht="12.75">
      <c r="K190" s="73"/>
      <c r="L190" s="73"/>
      <c r="M190" s="73"/>
      <c r="N190" s="73"/>
      <c r="O190" s="73"/>
      <c r="P190" s="73"/>
      <c r="Q190" s="73"/>
      <c r="R190" s="73"/>
      <c r="S190" s="73"/>
      <c r="T190" s="73"/>
    </row>
    <row r="191" spans="11:20" ht="12.75">
      <c r="K191" s="73"/>
      <c r="L191" s="73"/>
      <c r="M191" s="73"/>
      <c r="N191" s="73"/>
      <c r="O191" s="73"/>
      <c r="P191" s="73"/>
      <c r="Q191" s="73"/>
      <c r="R191" s="73"/>
      <c r="S191" s="73"/>
      <c r="T191" s="73"/>
    </row>
    <row r="192" spans="11:20" ht="12.75">
      <c r="K192" s="73"/>
      <c r="L192" s="73"/>
      <c r="M192" s="73"/>
      <c r="N192" s="73"/>
      <c r="O192" s="73"/>
      <c r="P192" s="73"/>
      <c r="Q192" s="73"/>
      <c r="R192" s="73"/>
      <c r="S192" s="73"/>
      <c r="T192" s="73"/>
    </row>
    <row r="193" spans="11:20" ht="12.75">
      <c r="K193" s="73"/>
      <c r="L193" s="73"/>
      <c r="M193" s="73"/>
      <c r="N193" s="73"/>
      <c r="O193" s="73"/>
      <c r="P193" s="73"/>
      <c r="Q193" s="73"/>
      <c r="R193" s="73"/>
      <c r="S193" s="73"/>
      <c r="T193" s="73"/>
    </row>
    <row r="194" spans="11:20" ht="12.75">
      <c r="K194" s="73"/>
      <c r="L194" s="73"/>
      <c r="M194" s="73"/>
      <c r="N194" s="73"/>
      <c r="O194" s="73"/>
      <c r="P194" s="73"/>
      <c r="Q194" s="73"/>
      <c r="R194" s="73"/>
      <c r="S194" s="73"/>
      <c r="T194" s="73"/>
    </row>
    <row r="195" spans="11:20" ht="12.75">
      <c r="K195" s="73"/>
      <c r="L195" s="73"/>
      <c r="M195" s="73"/>
      <c r="N195" s="73"/>
      <c r="O195" s="73"/>
      <c r="P195" s="73"/>
      <c r="Q195" s="73"/>
      <c r="R195" s="73"/>
      <c r="S195" s="73"/>
      <c r="T195" s="73"/>
    </row>
    <row r="196" spans="11:20" ht="12.75">
      <c r="K196" s="73"/>
      <c r="L196" s="73"/>
      <c r="M196" s="73"/>
      <c r="N196" s="73"/>
      <c r="O196" s="73"/>
      <c r="P196" s="73"/>
      <c r="Q196" s="73"/>
      <c r="R196" s="73"/>
      <c r="S196" s="73"/>
      <c r="T196" s="73"/>
    </row>
    <row r="197" spans="11:20" ht="12.75">
      <c r="K197" s="73"/>
      <c r="L197" s="73"/>
      <c r="M197" s="73"/>
      <c r="N197" s="73"/>
      <c r="O197" s="73"/>
      <c r="P197" s="73"/>
      <c r="Q197" s="73"/>
      <c r="R197" s="73"/>
      <c r="S197" s="73"/>
      <c r="T197" s="73"/>
    </row>
    <row r="198" spans="11:20" ht="12.75">
      <c r="K198" s="73"/>
      <c r="L198" s="73"/>
      <c r="M198" s="73"/>
      <c r="N198" s="73"/>
      <c r="O198" s="73"/>
      <c r="P198" s="73"/>
      <c r="Q198" s="73"/>
      <c r="R198" s="73"/>
      <c r="S198" s="73"/>
      <c r="T198" s="73"/>
    </row>
    <row r="199" spans="11:20" ht="12.75">
      <c r="K199" s="73"/>
      <c r="L199" s="73"/>
      <c r="M199" s="73"/>
      <c r="N199" s="73"/>
      <c r="O199" s="73"/>
      <c r="P199" s="73"/>
      <c r="Q199" s="73"/>
      <c r="R199" s="73"/>
      <c r="S199" s="73"/>
      <c r="T199" s="73"/>
    </row>
    <row r="200" spans="11:20" ht="12.75">
      <c r="K200" s="73"/>
      <c r="L200" s="73"/>
      <c r="M200" s="73"/>
      <c r="N200" s="73"/>
      <c r="O200" s="73"/>
      <c r="P200" s="73"/>
      <c r="Q200" s="73"/>
      <c r="R200" s="73"/>
      <c r="S200" s="73"/>
      <c r="T200" s="73"/>
    </row>
    <row r="201" spans="11:20" ht="12.75">
      <c r="K201" s="73"/>
      <c r="L201" s="73"/>
      <c r="M201" s="73"/>
      <c r="N201" s="73"/>
      <c r="O201" s="73"/>
      <c r="P201" s="73"/>
      <c r="Q201" s="73"/>
      <c r="R201" s="73"/>
      <c r="S201" s="73"/>
      <c r="T201" s="73"/>
    </row>
    <row r="202" spans="11:20" ht="12.75">
      <c r="K202" s="73"/>
      <c r="L202" s="73"/>
      <c r="M202" s="73"/>
      <c r="N202" s="73"/>
      <c r="O202" s="73"/>
      <c r="P202" s="73"/>
      <c r="Q202" s="73"/>
      <c r="R202" s="73"/>
      <c r="S202" s="73"/>
      <c r="T202" s="73"/>
    </row>
    <row r="203" spans="11:20" ht="12.75">
      <c r="K203" s="73"/>
      <c r="L203" s="73"/>
      <c r="M203" s="73"/>
      <c r="N203" s="73"/>
      <c r="O203" s="73"/>
      <c r="P203" s="73"/>
      <c r="Q203" s="73"/>
      <c r="R203" s="73"/>
      <c r="S203" s="73"/>
      <c r="T203" s="73"/>
    </row>
    <row r="204" spans="11:20" ht="12.75">
      <c r="K204" s="73"/>
      <c r="L204" s="73"/>
      <c r="M204" s="73"/>
      <c r="N204" s="73"/>
      <c r="O204" s="73"/>
      <c r="P204" s="73"/>
      <c r="Q204" s="73"/>
      <c r="R204" s="73"/>
      <c r="S204" s="73"/>
      <c r="T204" s="73"/>
    </row>
    <row r="205" spans="11:20" ht="12.75">
      <c r="K205" s="73"/>
      <c r="L205" s="73"/>
      <c r="M205" s="73"/>
      <c r="N205" s="73"/>
      <c r="O205" s="73"/>
      <c r="P205" s="73"/>
      <c r="Q205" s="73"/>
      <c r="R205" s="73"/>
      <c r="S205" s="73"/>
      <c r="T205" s="73"/>
    </row>
    <row r="206" spans="11:20" ht="12.75">
      <c r="K206" s="73"/>
      <c r="L206" s="73"/>
      <c r="M206" s="73"/>
      <c r="N206" s="73"/>
      <c r="O206" s="73"/>
      <c r="P206" s="73"/>
      <c r="Q206" s="73"/>
      <c r="R206" s="73"/>
      <c r="S206" s="73"/>
      <c r="T206" s="73"/>
    </row>
    <row r="207" spans="11:20" ht="12.75">
      <c r="K207" s="73"/>
      <c r="L207" s="73"/>
      <c r="M207" s="73"/>
      <c r="N207" s="73"/>
      <c r="O207" s="73"/>
      <c r="P207" s="73"/>
      <c r="Q207" s="73"/>
      <c r="R207" s="73"/>
      <c r="S207" s="73"/>
      <c r="T207" s="73"/>
    </row>
    <row r="208" spans="11:20" ht="12.75">
      <c r="K208" s="73"/>
      <c r="L208" s="73"/>
      <c r="M208" s="73"/>
      <c r="N208" s="73"/>
      <c r="O208" s="73"/>
      <c r="P208" s="73"/>
      <c r="Q208" s="73"/>
      <c r="R208" s="73"/>
      <c r="S208" s="73"/>
      <c r="T208" s="73"/>
    </row>
    <row r="209" spans="11:20" ht="12.75">
      <c r="K209" s="73"/>
      <c r="L209" s="73"/>
      <c r="M209" s="73"/>
      <c r="N209" s="73"/>
      <c r="O209" s="73"/>
      <c r="P209" s="73"/>
      <c r="Q209" s="73"/>
      <c r="R209" s="73"/>
      <c r="S209" s="73"/>
      <c r="T209" s="73"/>
    </row>
    <row r="210" spans="11:20" ht="12.75">
      <c r="K210" s="73"/>
      <c r="L210" s="73"/>
      <c r="M210" s="73"/>
      <c r="N210" s="73"/>
      <c r="O210" s="73"/>
      <c r="P210" s="73"/>
      <c r="Q210" s="73"/>
      <c r="R210" s="73"/>
      <c r="S210" s="73"/>
      <c r="T210" s="73"/>
    </row>
    <row r="211" spans="11:20" ht="12.75">
      <c r="K211" s="73"/>
      <c r="L211" s="73"/>
      <c r="M211" s="73"/>
      <c r="N211" s="73"/>
      <c r="O211" s="73"/>
      <c r="P211" s="73"/>
      <c r="Q211" s="73"/>
      <c r="R211" s="73"/>
      <c r="S211" s="73"/>
      <c r="T211" s="73"/>
    </row>
    <row r="212" spans="11:20" ht="12.75">
      <c r="K212" s="73"/>
      <c r="L212" s="73"/>
      <c r="M212" s="73"/>
      <c r="N212" s="73"/>
      <c r="O212" s="73"/>
      <c r="P212" s="73"/>
      <c r="Q212" s="73"/>
      <c r="R212" s="73"/>
      <c r="S212" s="73"/>
      <c r="T212" s="73"/>
    </row>
    <row r="213" spans="11:20" ht="12.75">
      <c r="K213" s="73"/>
      <c r="L213" s="73"/>
      <c r="M213" s="73"/>
      <c r="N213" s="73"/>
      <c r="O213" s="73"/>
      <c r="P213" s="73"/>
      <c r="Q213" s="73"/>
      <c r="R213" s="73"/>
      <c r="S213" s="73"/>
      <c r="T213" s="73"/>
    </row>
    <row r="214" spans="11:20" ht="12.75">
      <c r="K214" s="73"/>
      <c r="L214" s="73"/>
      <c r="M214" s="73"/>
      <c r="N214" s="73"/>
      <c r="O214" s="73"/>
      <c r="P214" s="73"/>
      <c r="Q214" s="73"/>
      <c r="R214" s="73"/>
      <c r="S214" s="73"/>
      <c r="T214" s="73"/>
    </row>
    <row r="215" spans="11:20" ht="12.75"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216" spans="11:20" ht="12.75">
      <c r="K216" s="73"/>
      <c r="L216" s="73"/>
      <c r="M216" s="73"/>
      <c r="N216" s="73"/>
      <c r="O216" s="73"/>
      <c r="P216" s="73"/>
      <c r="Q216" s="73"/>
      <c r="R216" s="73"/>
      <c r="S216" s="73"/>
      <c r="T216" s="73"/>
    </row>
    <row r="217" spans="11:20" ht="12.75">
      <c r="K217" s="73"/>
      <c r="L217" s="73"/>
      <c r="M217" s="73"/>
      <c r="N217" s="73"/>
      <c r="O217" s="73"/>
      <c r="P217" s="73"/>
      <c r="Q217" s="73"/>
      <c r="R217" s="73"/>
      <c r="S217" s="73"/>
      <c r="T217" s="73"/>
    </row>
    <row r="218" spans="11:20" ht="12.75">
      <c r="K218" s="73"/>
      <c r="L218" s="73"/>
      <c r="M218" s="73"/>
      <c r="N218" s="73"/>
      <c r="O218" s="73"/>
      <c r="P218" s="73"/>
      <c r="Q218" s="73"/>
      <c r="R218" s="73"/>
      <c r="S218" s="73"/>
      <c r="T218" s="73"/>
    </row>
    <row r="219" spans="11:20" ht="12.75">
      <c r="K219" s="73"/>
      <c r="L219" s="73"/>
      <c r="M219" s="73"/>
      <c r="N219" s="73"/>
      <c r="O219" s="73"/>
      <c r="P219" s="73"/>
      <c r="Q219" s="73"/>
      <c r="R219" s="73"/>
      <c r="S219" s="73"/>
      <c r="T219" s="73"/>
    </row>
    <row r="220" spans="11:20" ht="12.75">
      <c r="K220" s="73"/>
      <c r="L220" s="73"/>
      <c r="M220" s="73"/>
      <c r="N220" s="73"/>
      <c r="O220" s="73"/>
      <c r="P220" s="73"/>
      <c r="Q220" s="73"/>
      <c r="R220" s="73"/>
      <c r="S220" s="73"/>
      <c r="T220" s="73"/>
    </row>
    <row r="221" spans="11:20" ht="12.75">
      <c r="K221" s="73"/>
      <c r="L221" s="73"/>
      <c r="M221" s="73"/>
      <c r="N221" s="73"/>
      <c r="O221" s="73"/>
      <c r="P221" s="73"/>
      <c r="Q221" s="73"/>
      <c r="R221" s="73"/>
      <c r="S221" s="73"/>
      <c r="T221" s="73"/>
    </row>
    <row r="222" spans="11:20" ht="12.75">
      <c r="K222" s="73"/>
      <c r="L222" s="73"/>
      <c r="M222" s="73"/>
      <c r="N222" s="73"/>
      <c r="O222" s="73"/>
      <c r="P222" s="73"/>
      <c r="Q222" s="73"/>
      <c r="R222" s="73"/>
      <c r="S222" s="73"/>
      <c r="T222" s="73"/>
    </row>
    <row r="223" spans="11:20" ht="12.75">
      <c r="K223" s="73"/>
      <c r="L223" s="73"/>
      <c r="M223" s="73"/>
      <c r="N223" s="73"/>
      <c r="O223" s="73"/>
      <c r="P223" s="73"/>
      <c r="Q223" s="73"/>
      <c r="R223" s="73"/>
      <c r="S223" s="73"/>
      <c r="T223" s="73"/>
    </row>
    <row r="224" spans="11:20" ht="12.75">
      <c r="K224" s="73"/>
      <c r="L224" s="73"/>
      <c r="M224" s="73"/>
      <c r="N224" s="73"/>
      <c r="O224" s="73"/>
      <c r="P224" s="73"/>
      <c r="Q224" s="73"/>
      <c r="R224" s="73"/>
      <c r="S224" s="73"/>
      <c r="T224" s="73"/>
    </row>
    <row r="225" spans="11:20" ht="12.75">
      <c r="K225" s="73"/>
      <c r="L225" s="73"/>
      <c r="M225" s="73"/>
      <c r="N225" s="73"/>
      <c r="O225" s="73"/>
      <c r="P225" s="73"/>
      <c r="Q225" s="73"/>
      <c r="R225" s="73"/>
      <c r="S225" s="73"/>
      <c r="T225" s="73"/>
    </row>
    <row r="226" spans="11:20" ht="12.75">
      <c r="K226" s="73"/>
      <c r="L226" s="73"/>
      <c r="M226" s="73"/>
      <c r="N226" s="73"/>
      <c r="O226" s="73"/>
      <c r="P226" s="73"/>
      <c r="Q226" s="73"/>
      <c r="R226" s="73"/>
      <c r="S226" s="73"/>
      <c r="T226" s="73"/>
    </row>
    <row r="227" spans="11:20" ht="12.75">
      <c r="K227" s="73"/>
      <c r="L227" s="73"/>
      <c r="M227" s="73"/>
      <c r="N227" s="73"/>
      <c r="O227" s="73"/>
      <c r="P227" s="73"/>
      <c r="Q227" s="73"/>
      <c r="R227" s="73"/>
      <c r="S227" s="73"/>
      <c r="T227" s="73"/>
    </row>
    <row r="228" spans="11:20" ht="12.75">
      <c r="K228" s="73"/>
      <c r="L228" s="73"/>
      <c r="M228" s="73"/>
      <c r="N228" s="73"/>
      <c r="O228" s="73"/>
      <c r="P228" s="73"/>
      <c r="Q228" s="73"/>
      <c r="R228" s="73"/>
      <c r="S228" s="73"/>
      <c r="T228" s="73"/>
    </row>
    <row r="229" spans="11:20" ht="12.75">
      <c r="K229" s="73"/>
      <c r="L229" s="73"/>
      <c r="M229" s="73"/>
      <c r="N229" s="73"/>
      <c r="O229" s="73"/>
      <c r="P229" s="73"/>
      <c r="Q229" s="73"/>
      <c r="R229" s="73"/>
      <c r="S229" s="73"/>
      <c r="T229" s="73"/>
    </row>
    <row r="230" spans="11:20" ht="12.75">
      <c r="K230" s="73"/>
      <c r="L230" s="73"/>
      <c r="M230" s="73"/>
      <c r="N230" s="73"/>
      <c r="O230" s="73"/>
      <c r="P230" s="73"/>
      <c r="Q230" s="73"/>
      <c r="R230" s="73"/>
      <c r="S230" s="73"/>
      <c r="T230" s="73"/>
    </row>
    <row r="231" spans="11:20" ht="12.75">
      <c r="K231" s="73"/>
      <c r="L231" s="73"/>
      <c r="M231" s="73"/>
      <c r="N231" s="73"/>
      <c r="O231" s="73"/>
      <c r="P231" s="73"/>
      <c r="Q231" s="73"/>
      <c r="R231" s="73"/>
      <c r="S231" s="73"/>
      <c r="T231" s="73"/>
    </row>
    <row r="232" spans="11:20" ht="12.75">
      <c r="K232" s="73"/>
      <c r="L232" s="73"/>
      <c r="M232" s="73"/>
      <c r="N232" s="73"/>
      <c r="O232" s="73"/>
      <c r="P232" s="73"/>
      <c r="Q232" s="73"/>
      <c r="R232" s="73"/>
      <c r="S232" s="73"/>
      <c r="T232" s="73"/>
    </row>
    <row r="233" spans="11:20" ht="12.75">
      <c r="K233" s="73"/>
      <c r="L233" s="73"/>
      <c r="M233" s="73"/>
      <c r="N233" s="73"/>
      <c r="O233" s="73"/>
      <c r="P233" s="73"/>
      <c r="Q233" s="73"/>
      <c r="R233" s="73"/>
      <c r="S233" s="73"/>
      <c r="T233" s="73"/>
    </row>
    <row r="234" spans="11:20" ht="12.75">
      <c r="K234" s="73"/>
      <c r="L234" s="73"/>
      <c r="M234" s="73"/>
      <c r="N234" s="73"/>
      <c r="O234" s="73"/>
      <c r="P234" s="73"/>
      <c r="Q234" s="73"/>
      <c r="R234" s="73"/>
      <c r="S234" s="73"/>
      <c r="T234" s="73"/>
    </row>
    <row r="235" spans="11:20" ht="12.75">
      <c r="K235" s="73"/>
      <c r="L235" s="73"/>
      <c r="M235" s="73"/>
      <c r="N235" s="73"/>
      <c r="O235" s="73"/>
      <c r="P235" s="73"/>
      <c r="Q235" s="73"/>
      <c r="R235" s="73"/>
      <c r="S235" s="73"/>
      <c r="T235" s="73"/>
    </row>
    <row r="236" spans="11:20" ht="12.75">
      <c r="K236" s="73"/>
      <c r="L236" s="73"/>
      <c r="M236" s="73"/>
      <c r="N236" s="73"/>
      <c r="O236" s="73"/>
      <c r="P236" s="73"/>
      <c r="Q236" s="73"/>
      <c r="R236" s="73"/>
      <c r="S236" s="73"/>
      <c r="T236" s="73"/>
    </row>
    <row r="237" spans="11:20" ht="12.75">
      <c r="K237" s="73"/>
      <c r="L237" s="73"/>
      <c r="M237" s="73"/>
      <c r="N237" s="73"/>
      <c r="O237" s="73"/>
      <c r="P237" s="73"/>
      <c r="Q237" s="73"/>
      <c r="R237" s="73"/>
      <c r="S237" s="73"/>
      <c r="T237" s="73"/>
    </row>
    <row r="238" spans="11:20" ht="12.75">
      <c r="K238" s="73"/>
      <c r="L238" s="73"/>
      <c r="M238" s="73"/>
      <c r="N238" s="73"/>
      <c r="O238" s="73"/>
      <c r="P238" s="73"/>
      <c r="Q238" s="73"/>
      <c r="R238" s="73"/>
      <c r="S238" s="73"/>
      <c r="T238" s="73"/>
    </row>
    <row r="239" spans="11:20" ht="12.75">
      <c r="K239" s="73"/>
      <c r="L239" s="73"/>
      <c r="M239" s="73"/>
      <c r="N239" s="73"/>
      <c r="O239" s="73"/>
      <c r="P239" s="73"/>
      <c r="Q239" s="73"/>
      <c r="R239" s="73"/>
      <c r="S239" s="73"/>
      <c r="T239" s="73"/>
    </row>
    <row r="240" spans="11:20" ht="12.75">
      <c r="K240" s="73"/>
      <c r="L240" s="73"/>
      <c r="M240" s="73"/>
      <c r="N240" s="73"/>
      <c r="O240" s="73"/>
      <c r="P240" s="73"/>
      <c r="Q240" s="73"/>
      <c r="R240" s="73"/>
      <c r="S240" s="73"/>
      <c r="T240" s="73"/>
    </row>
    <row r="241" spans="11:20" ht="12.75">
      <c r="K241" s="73"/>
      <c r="L241" s="73"/>
      <c r="M241" s="73"/>
      <c r="N241" s="73"/>
      <c r="O241" s="73"/>
      <c r="P241" s="73"/>
      <c r="Q241" s="73"/>
      <c r="R241" s="73"/>
      <c r="S241" s="73"/>
      <c r="T241" s="73"/>
    </row>
    <row r="242" spans="11:20" ht="12.75">
      <c r="K242" s="73"/>
      <c r="L242" s="73"/>
      <c r="M242" s="73"/>
      <c r="N242" s="73"/>
      <c r="O242" s="73"/>
      <c r="P242" s="73"/>
      <c r="Q242" s="73"/>
      <c r="R242" s="73"/>
      <c r="S242" s="73"/>
      <c r="T242" s="73"/>
    </row>
    <row r="243" spans="11:20" ht="12.75">
      <c r="K243" s="73"/>
      <c r="L243" s="73"/>
      <c r="M243" s="73"/>
      <c r="N243" s="73"/>
      <c r="O243" s="73"/>
      <c r="P243" s="73"/>
      <c r="Q243" s="73"/>
      <c r="R243" s="73"/>
      <c r="S243" s="73"/>
      <c r="T243" s="73"/>
    </row>
    <row r="244" spans="11:20" ht="12.75">
      <c r="K244" s="73"/>
      <c r="L244" s="73"/>
      <c r="M244" s="73"/>
      <c r="N244" s="73"/>
      <c r="O244" s="73"/>
      <c r="P244" s="73"/>
      <c r="Q244" s="73"/>
      <c r="R244" s="73"/>
      <c r="S244" s="73"/>
      <c r="T244" s="73"/>
    </row>
    <row r="245" spans="11:20" ht="12.75">
      <c r="K245" s="73"/>
      <c r="L245" s="73"/>
      <c r="M245" s="73"/>
      <c r="N245" s="73"/>
      <c r="O245" s="73"/>
      <c r="P245" s="73"/>
      <c r="Q245" s="73"/>
      <c r="R245" s="73"/>
      <c r="S245" s="73"/>
      <c r="T245" s="73"/>
    </row>
    <row r="246" spans="11:20" ht="12.75">
      <c r="K246" s="73"/>
      <c r="L246" s="73"/>
      <c r="M246" s="73"/>
      <c r="N246" s="73"/>
      <c r="O246" s="73"/>
      <c r="P246" s="73"/>
      <c r="Q246" s="73"/>
      <c r="R246" s="73"/>
      <c r="S246" s="73"/>
      <c r="T246" s="73"/>
    </row>
    <row r="247" spans="11:20" ht="12.75">
      <c r="K247" s="73"/>
      <c r="L247" s="73"/>
      <c r="M247" s="73"/>
      <c r="N247" s="73"/>
      <c r="O247" s="73"/>
      <c r="P247" s="73"/>
      <c r="Q247" s="73"/>
      <c r="R247" s="73"/>
      <c r="S247" s="73"/>
      <c r="T247" s="73"/>
    </row>
    <row r="248" spans="11:20" ht="12.75">
      <c r="K248" s="73"/>
      <c r="L248" s="73"/>
      <c r="M248" s="73"/>
      <c r="N248" s="73"/>
      <c r="O248" s="73"/>
      <c r="P248" s="73"/>
      <c r="Q248" s="73"/>
      <c r="R248" s="73"/>
      <c r="S248" s="73"/>
      <c r="T248" s="73"/>
    </row>
    <row r="249" spans="11:20" ht="12.75">
      <c r="K249" s="73"/>
      <c r="L249" s="73"/>
      <c r="M249" s="73"/>
      <c r="N249" s="73"/>
      <c r="O249" s="73"/>
      <c r="P249" s="73"/>
      <c r="Q249" s="73"/>
      <c r="R249" s="73"/>
      <c r="S249" s="73"/>
      <c r="T249" s="73"/>
    </row>
    <row r="250" spans="11:20" ht="12.75">
      <c r="K250" s="73"/>
      <c r="L250" s="73"/>
      <c r="M250" s="73"/>
      <c r="N250" s="73"/>
      <c r="O250" s="73"/>
      <c r="P250" s="73"/>
      <c r="Q250" s="73"/>
      <c r="R250" s="73"/>
      <c r="S250" s="73"/>
      <c r="T250" s="73"/>
    </row>
    <row r="251" spans="11:20" ht="12.75">
      <c r="K251" s="73"/>
      <c r="L251" s="73"/>
      <c r="M251" s="73"/>
      <c r="N251" s="73"/>
      <c r="O251" s="73"/>
      <c r="P251" s="73"/>
      <c r="Q251" s="73"/>
      <c r="R251" s="73"/>
      <c r="S251" s="73"/>
      <c r="T251" s="73"/>
    </row>
    <row r="252" spans="11:20" ht="12.75">
      <c r="K252" s="73"/>
      <c r="L252" s="73"/>
      <c r="M252" s="73"/>
      <c r="N252" s="73"/>
      <c r="O252" s="73"/>
      <c r="P252" s="73"/>
      <c r="Q252" s="73"/>
      <c r="R252" s="73"/>
      <c r="S252" s="73"/>
      <c r="T252" s="73"/>
    </row>
    <row r="253" spans="11:20" ht="12.75">
      <c r="K253" s="73"/>
      <c r="L253" s="73"/>
      <c r="M253" s="73"/>
      <c r="N253" s="73"/>
      <c r="O253" s="73"/>
      <c r="P253" s="73"/>
      <c r="Q253" s="73"/>
      <c r="R253" s="73"/>
      <c r="S253" s="73"/>
      <c r="T253" s="73"/>
    </row>
    <row r="254" spans="11:20" ht="12.75">
      <c r="K254" s="73"/>
      <c r="L254" s="73"/>
      <c r="M254" s="73"/>
      <c r="N254" s="73"/>
      <c r="O254" s="73"/>
      <c r="P254" s="73"/>
      <c r="Q254" s="73"/>
      <c r="R254" s="73"/>
      <c r="S254" s="73"/>
      <c r="T254" s="73"/>
    </row>
    <row r="255" spans="11:20" ht="12.75">
      <c r="K255" s="73"/>
      <c r="L255" s="73"/>
      <c r="M255" s="73"/>
      <c r="N255" s="73"/>
      <c r="O255" s="73"/>
      <c r="P255" s="73"/>
      <c r="Q255" s="73"/>
      <c r="R255" s="73"/>
      <c r="S255" s="73"/>
      <c r="T255" s="73"/>
    </row>
    <row r="256" spans="11:20" ht="12.75">
      <c r="K256" s="73"/>
      <c r="L256" s="73"/>
      <c r="M256" s="73"/>
      <c r="N256" s="73"/>
      <c r="O256" s="73"/>
      <c r="P256" s="73"/>
      <c r="Q256" s="73"/>
      <c r="R256" s="73"/>
      <c r="S256" s="73"/>
      <c r="T256" s="73"/>
    </row>
    <row r="257" spans="11:20" ht="12.75">
      <c r="K257" s="73"/>
      <c r="L257" s="73"/>
      <c r="M257" s="73"/>
      <c r="N257" s="73"/>
      <c r="O257" s="73"/>
      <c r="P257" s="73"/>
      <c r="Q257" s="73"/>
      <c r="R257" s="73"/>
      <c r="S257" s="73"/>
      <c r="T257" s="73"/>
    </row>
    <row r="258" spans="11:20" ht="12.75">
      <c r="K258" s="73"/>
      <c r="L258" s="73"/>
      <c r="M258" s="73"/>
      <c r="N258" s="73"/>
      <c r="O258" s="73"/>
      <c r="P258" s="73"/>
      <c r="Q258" s="73"/>
      <c r="R258" s="73"/>
      <c r="S258" s="73"/>
      <c r="T258" s="73"/>
    </row>
    <row r="259" spans="11:20" ht="12.75">
      <c r="K259" s="73"/>
      <c r="L259" s="73"/>
      <c r="M259" s="73"/>
      <c r="N259" s="73"/>
      <c r="O259" s="73"/>
      <c r="P259" s="73"/>
      <c r="Q259" s="73"/>
      <c r="R259" s="73"/>
      <c r="S259" s="73"/>
      <c r="T259" s="73"/>
    </row>
    <row r="260" spans="11:20" ht="12.75">
      <c r="K260" s="73"/>
      <c r="L260" s="73"/>
      <c r="M260" s="73"/>
      <c r="N260" s="73"/>
      <c r="O260" s="73"/>
      <c r="P260" s="73"/>
      <c r="Q260" s="73"/>
      <c r="R260" s="73"/>
      <c r="S260" s="73"/>
      <c r="T260" s="73"/>
    </row>
    <row r="261" spans="11:20" ht="12.75">
      <c r="K261" s="73"/>
      <c r="L261" s="73"/>
      <c r="M261" s="73"/>
      <c r="N261" s="73"/>
      <c r="O261" s="73"/>
      <c r="P261" s="73"/>
      <c r="Q261" s="73"/>
      <c r="R261" s="73"/>
      <c r="S261" s="73"/>
      <c r="T261" s="73"/>
    </row>
    <row r="262" spans="11:20" ht="12.75">
      <c r="K262" s="73"/>
      <c r="L262" s="73"/>
      <c r="M262" s="73"/>
      <c r="N262" s="73"/>
      <c r="O262" s="73"/>
      <c r="P262" s="73"/>
      <c r="Q262" s="73"/>
      <c r="R262" s="73"/>
      <c r="S262" s="73"/>
      <c r="T262" s="73"/>
    </row>
    <row r="263" spans="11:20" ht="12.75">
      <c r="K263" s="73"/>
      <c r="L263" s="73"/>
      <c r="M263" s="73"/>
      <c r="N263" s="73"/>
      <c r="O263" s="73"/>
      <c r="P263" s="73"/>
      <c r="Q263" s="73"/>
      <c r="R263" s="73"/>
      <c r="S263" s="73"/>
      <c r="T263" s="73"/>
    </row>
    <row r="264" spans="11:20" ht="12.75">
      <c r="K264" s="73"/>
      <c r="L264" s="73"/>
      <c r="M264" s="73"/>
      <c r="N264" s="73"/>
      <c r="O264" s="73"/>
      <c r="P264" s="73"/>
      <c r="Q264" s="73"/>
      <c r="R264" s="73"/>
      <c r="S264" s="73"/>
      <c r="T264" s="73"/>
    </row>
    <row r="265" spans="11:20" ht="12.75">
      <c r="K265" s="73"/>
      <c r="L265" s="73"/>
      <c r="M265" s="73"/>
      <c r="N265" s="73"/>
      <c r="O265" s="73"/>
      <c r="P265" s="73"/>
      <c r="Q265" s="73"/>
      <c r="R265" s="73"/>
      <c r="S265" s="73"/>
      <c r="T265" s="73"/>
    </row>
    <row r="266" spans="11:20" ht="12.75">
      <c r="K266" s="73"/>
      <c r="L266" s="73"/>
      <c r="M266" s="73"/>
      <c r="N266" s="73"/>
      <c r="O266" s="73"/>
      <c r="P266" s="73"/>
      <c r="Q266" s="73"/>
      <c r="R266" s="73"/>
      <c r="S266" s="73"/>
      <c r="T266" s="73"/>
    </row>
    <row r="267" spans="11:20" ht="12.75">
      <c r="K267" s="73"/>
      <c r="L267" s="73"/>
      <c r="M267" s="73"/>
      <c r="N267" s="73"/>
      <c r="O267" s="73"/>
      <c r="P267" s="73"/>
      <c r="Q267" s="73"/>
      <c r="R267" s="73"/>
      <c r="S267" s="73"/>
      <c r="T267" s="73"/>
    </row>
    <row r="268" spans="11:20" ht="12.75">
      <c r="K268" s="73"/>
      <c r="L268" s="73"/>
      <c r="M268" s="73"/>
      <c r="N268" s="73"/>
      <c r="O268" s="73"/>
      <c r="P268" s="73"/>
      <c r="Q268" s="73"/>
      <c r="R268" s="73"/>
      <c r="S268" s="73"/>
      <c r="T268" s="73"/>
    </row>
    <row r="269" spans="11:20" ht="12.75">
      <c r="K269" s="73"/>
      <c r="L269" s="73"/>
      <c r="M269" s="73"/>
      <c r="N269" s="73"/>
      <c r="O269" s="73"/>
      <c r="P269" s="73"/>
      <c r="Q269" s="73"/>
      <c r="R269" s="73"/>
      <c r="S269" s="73"/>
      <c r="T269" s="73"/>
    </row>
    <row r="270" spans="11:20" ht="12.75">
      <c r="K270" s="73"/>
      <c r="L270" s="73"/>
      <c r="M270" s="73"/>
      <c r="N270" s="73"/>
      <c r="O270" s="73"/>
      <c r="P270" s="73"/>
      <c r="Q270" s="73"/>
      <c r="R270" s="73"/>
      <c r="S270" s="73"/>
      <c r="T270" s="73"/>
    </row>
    <row r="271" spans="11:20" ht="12.75">
      <c r="K271" s="73"/>
      <c r="L271" s="73"/>
      <c r="M271" s="73"/>
      <c r="N271" s="73"/>
      <c r="O271" s="73"/>
      <c r="P271" s="73"/>
      <c r="Q271" s="73"/>
      <c r="R271" s="73"/>
      <c r="S271" s="73"/>
      <c r="T271" s="73"/>
    </row>
    <row r="272" spans="11:20" ht="12.75">
      <c r="K272" s="73"/>
      <c r="L272" s="73"/>
      <c r="M272" s="73"/>
      <c r="N272" s="73"/>
      <c r="O272" s="73"/>
      <c r="P272" s="73"/>
      <c r="Q272" s="73"/>
      <c r="R272" s="73"/>
      <c r="S272" s="73"/>
      <c r="T272" s="73"/>
    </row>
    <row r="273" spans="11:20" ht="12.75">
      <c r="K273" s="73"/>
      <c r="L273" s="73"/>
      <c r="M273" s="73"/>
      <c r="N273" s="73"/>
      <c r="O273" s="73"/>
      <c r="P273" s="73"/>
      <c r="Q273" s="73"/>
      <c r="R273" s="73"/>
      <c r="S273" s="73"/>
      <c r="T273" s="73"/>
    </row>
    <row r="274" spans="11:20" ht="12.75">
      <c r="K274" s="73"/>
      <c r="L274" s="73"/>
      <c r="M274" s="73"/>
      <c r="N274" s="73"/>
      <c r="O274" s="73"/>
      <c r="P274" s="73"/>
      <c r="Q274" s="73"/>
      <c r="R274" s="73"/>
      <c r="S274" s="73"/>
      <c r="T274" s="73"/>
    </row>
    <row r="275" spans="11:20" ht="12.75">
      <c r="K275" s="73"/>
      <c r="L275" s="73"/>
      <c r="M275" s="73"/>
      <c r="N275" s="73"/>
      <c r="O275" s="73"/>
      <c r="P275" s="73"/>
      <c r="Q275" s="73"/>
      <c r="R275" s="73"/>
      <c r="S275" s="73"/>
      <c r="T275" s="73"/>
    </row>
    <row r="276" spans="11:20" ht="12.75">
      <c r="K276" s="73"/>
      <c r="L276" s="73"/>
      <c r="M276" s="73"/>
      <c r="N276" s="73"/>
      <c r="O276" s="73"/>
      <c r="P276" s="73"/>
      <c r="Q276" s="73"/>
      <c r="R276" s="73"/>
      <c r="S276" s="73"/>
      <c r="T276" s="73"/>
    </row>
    <row r="277" spans="11:20" ht="12.75">
      <c r="K277" s="73"/>
      <c r="L277" s="73"/>
      <c r="M277" s="73"/>
      <c r="N277" s="73"/>
      <c r="O277" s="73"/>
      <c r="P277" s="73"/>
      <c r="Q277" s="73"/>
      <c r="R277" s="73"/>
      <c r="S277" s="73"/>
      <c r="T277" s="73"/>
    </row>
    <row r="278" spans="11:20" ht="12.75">
      <c r="K278" s="73"/>
      <c r="L278" s="73"/>
      <c r="M278" s="73"/>
      <c r="N278" s="73"/>
      <c r="O278" s="73"/>
      <c r="P278" s="73"/>
      <c r="Q278" s="73"/>
      <c r="R278" s="73"/>
      <c r="S278" s="73"/>
      <c r="T278" s="73"/>
    </row>
    <row r="279" spans="11:20" ht="12.75">
      <c r="K279" s="73"/>
      <c r="L279" s="73"/>
      <c r="M279" s="73"/>
      <c r="N279" s="73"/>
      <c r="O279" s="73"/>
      <c r="P279" s="73"/>
      <c r="Q279" s="73"/>
      <c r="R279" s="73"/>
      <c r="S279" s="73"/>
      <c r="T279" s="73"/>
    </row>
    <row r="280" spans="11:20" ht="12.75">
      <c r="K280" s="73"/>
      <c r="L280" s="73"/>
      <c r="M280" s="73"/>
      <c r="N280" s="73"/>
      <c r="O280" s="73"/>
      <c r="P280" s="73"/>
      <c r="Q280" s="73"/>
      <c r="R280" s="73"/>
      <c r="S280" s="73"/>
      <c r="T280" s="73"/>
    </row>
    <row r="281" spans="11:20" ht="12.75">
      <c r="K281" s="73"/>
      <c r="L281" s="73"/>
      <c r="M281" s="73"/>
      <c r="N281" s="73"/>
      <c r="O281" s="73"/>
      <c r="P281" s="73"/>
      <c r="Q281" s="73"/>
      <c r="R281" s="73"/>
      <c r="S281" s="73"/>
      <c r="T281" s="73"/>
    </row>
    <row r="282" spans="11:20" ht="12.75">
      <c r="K282" s="73"/>
      <c r="L282" s="73"/>
      <c r="M282" s="73"/>
      <c r="N282" s="73"/>
      <c r="O282" s="73"/>
      <c r="P282" s="73"/>
      <c r="Q282" s="73"/>
      <c r="R282" s="73"/>
      <c r="S282" s="73"/>
      <c r="T282" s="73"/>
    </row>
    <row r="283" spans="11:20" ht="12.75">
      <c r="K283" s="73"/>
      <c r="L283" s="73"/>
      <c r="M283" s="73"/>
      <c r="N283" s="73"/>
      <c r="O283" s="73"/>
      <c r="P283" s="73"/>
      <c r="Q283" s="73"/>
      <c r="R283" s="73"/>
      <c r="S283" s="73"/>
      <c r="T283" s="73"/>
    </row>
    <row r="284" spans="11:20" ht="12.75">
      <c r="K284" s="73"/>
      <c r="L284" s="73"/>
      <c r="M284" s="73"/>
      <c r="N284" s="73"/>
      <c r="O284" s="73"/>
      <c r="P284" s="73"/>
      <c r="Q284" s="73"/>
      <c r="R284" s="73"/>
      <c r="S284" s="73"/>
      <c r="T284" s="73"/>
    </row>
    <row r="285" spans="11:20" ht="12.75">
      <c r="K285" s="73"/>
      <c r="L285" s="73"/>
      <c r="M285" s="73"/>
      <c r="N285" s="73"/>
      <c r="O285" s="73"/>
      <c r="P285" s="73"/>
      <c r="Q285" s="73"/>
      <c r="R285" s="73"/>
      <c r="S285" s="73"/>
      <c r="T285" s="73"/>
    </row>
    <row r="286" spans="11:20" ht="12.75">
      <c r="K286" s="73"/>
      <c r="L286" s="73"/>
      <c r="M286" s="73"/>
      <c r="N286" s="73"/>
      <c r="O286" s="73"/>
      <c r="P286" s="73"/>
      <c r="Q286" s="73"/>
      <c r="R286" s="73"/>
      <c r="S286" s="73"/>
      <c r="T286" s="73"/>
    </row>
    <row r="287" spans="11:20" ht="12.75">
      <c r="K287" s="73"/>
      <c r="L287" s="73"/>
      <c r="M287" s="73"/>
      <c r="N287" s="73"/>
      <c r="O287" s="73"/>
      <c r="P287" s="73"/>
      <c r="Q287" s="73"/>
      <c r="R287" s="73"/>
      <c r="S287" s="73"/>
      <c r="T287" s="73"/>
    </row>
    <row r="288" spans="11:20" ht="12.75">
      <c r="K288" s="73"/>
      <c r="L288" s="73"/>
      <c r="M288" s="73"/>
      <c r="N288" s="73"/>
      <c r="O288" s="73"/>
      <c r="P288" s="73"/>
      <c r="Q288" s="73"/>
      <c r="R288" s="73"/>
      <c r="S288" s="73"/>
      <c r="T288" s="73"/>
    </row>
    <row r="289" spans="11:20" ht="12.75">
      <c r="K289" s="73"/>
      <c r="L289" s="73"/>
      <c r="M289" s="73"/>
      <c r="N289" s="73"/>
      <c r="O289" s="73"/>
      <c r="P289" s="73"/>
      <c r="Q289" s="73"/>
      <c r="R289" s="73"/>
      <c r="S289" s="73"/>
      <c r="T289" s="73"/>
    </row>
    <row r="290" spans="11:20" ht="12.75">
      <c r="K290" s="73"/>
      <c r="L290" s="73"/>
      <c r="M290" s="73"/>
      <c r="N290" s="73"/>
      <c r="O290" s="73"/>
      <c r="P290" s="73"/>
      <c r="Q290" s="73"/>
      <c r="R290" s="73"/>
      <c r="S290" s="73"/>
      <c r="T290" s="73"/>
    </row>
    <row r="291" spans="11:20" ht="12.75">
      <c r="K291" s="73"/>
      <c r="L291" s="73"/>
      <c r="M291" s="73"/>
      <c r="N291" s="73"/>
      <c r="O291" s="73"/>
      <c r="P291" s="73"/>
      <c r="Q291" s="73"/>
      <c r="R291" s="73"/>
      <c r="S291" s="73"/>
      <c r="T291" s="73"/>
    </row>
    <row r="292" spans="11:20" ht="12.75">
      <c r="K292" s="73"/>
      <c r="L292" s="73"/>
      <c r="M292" s="73"/>
      <c r="N292" s="73"/>
      <c r="O292" s="73"/>
      <c r="P292" s="73"/>
      <c r="Q292" s="73"/>
      <c r="R292" s="73"/>
      <c r="S292" s="73"/>
      <c r="T292" s="73"/>
    </row>
    <row r="293" spans="11:20" ht="12.75">
      <c r="K293" s="73"/>
      <c r="L293" s="73"/>
      <c r="M293" s="73"/>
      <c r="N293" s="73"/>
      <c r="O293" s="73"/>
      <c r="P293" s="73"/>
      <c r="Q293" s="73"/>
      <c r="R293" s="73"/>
      <c r="S293" s="73"/>
      <c r="T293" s="73"/>
    </row>
    <row r="294" spans="11:20" ht="12.75">
      <c r="K294" s="73"/>
      <c r="L294" s="73"/>
      <c r="M294" s="73"/>
      <c r="N294" s="73"/>
      <c r="O294" s="73"/>
      <c r="P294" s="73"/>
      <c r="Q294" s="73"/>
      <c r="R294" s="73"/>
      <c r="S294" s="73"/>
      <c r="T294" s="73"/>
    </row>
    <row r="295" spans="11:20" ht="12.75">
      <c r="K295" s="73"/>
      <c r="L295" s="73"/>
      <c r="M295" s="73"/>
      <c r="N295" s="73"/>
      <c r="O295" s="73"/>
      <c r="P295" s="73"/>
      <c r="Q295" s="73"/>
      <c r="R295" s="73"/>
      <c r="S295" s="73"/>
      <c r="T295" s="73"/>
    </row>
    <row r="296" spans="11:20" ht="12.75">
      <c r="K296" s="73"/>
      <c r="L296" s="73"/>
      <c r="M296" s="73"/>
      <c r="N296" s="73"/>
      <c r="O296" s="73"/>
      <c r="P296" s="73"/>
      <c r="Q296" s="73"/>
      <c r="R296" s="73"/>
      <c r="S296" s="73"/>
      <c r="T296" s="73"/>
    </row>
    <row r="297" spans="11:20" ht="12.75">
      <c r="K297" s="73"/>
      <c r="L297" s="73"/>
      <c r="M297" s="73"/>
      <c r="N297" s="73"/>
      <c r="O297" s="73"/>
      <c r="P297" s="73"/>
      <c r="Q297" s="73"/>
      <c r="R297" s="73"/>
      <c r="S297" s="73"/>
      <c r="T297" s="73"/>
    </row>
    <row r="298" spans="11:20" ht="12.75">
      <c r="K298" s="73"/>
      <c r="L298" s="73"/>
      <c r="M298" s="73"/>
      <c r="N298" s="73"/>
      <c r="O298" s="73"/>
      <c r="P298" s="73"/>
      <c r="Q298" s="73"/>
      <c r="R298" s="73"/>
      <c r="S298" s="73"/>
      <c r="T298" s="73"/>
    </row>
    <row r="299" spans="11:20" ht="12.75">
      <c r="K299" s="73"/>
      <c r="L299" s="73"/>
      <c r="M299" s="73"/>
      <c r="N299" s="73"/>
      <c r="O299" s="73"/>
      <c r="P299" s="73"/>
      <c r="Q299" s="73"/>
      <c r="R299" s="73"/>
      <c r="S299" s="73"/>
      <c r="T299" s="73"/>
    </row>
    <row r="300" spans="11:20" ht="12.75">
      <c r="K300" s="73"/>
      <c r="L300" s="73"/>
      <c r="M300" s="73"/>
      <c r="N300" s="73"/>
      <c r="O300" s="73"/>
      <c r="P300" s="73"/>
      <c r="Q300" s="73"/>
      <c r="R300" s="73"/>
      <c r="S300" s="73"/>
      <c r="T300" s="73"/>
    </row>
    <row r="301" spans="11:20" ht="12.75">
      <c r="K301" s="73"/>
      <c r="L301" s="73"/>
      <c r="M301" s="73"/>
      <c r="N301" s="73"/>
      <c r="O301" s="73"/>
      <c r="P301" s="73"/>
      <c r="Q301" s="73"/>
      <c r="R301" s="73"/>
      <c r="S301" s="73"/>
      <c r="T301" s="73"/>
    </row>
    <row r="302" spans="11:20" ht="12.75">
      <c r="K302" s="73"/>
      <c r="L302" s="73"/>
      <c r="M302" s="73"/>
      <c r="N302" s="73"/>
      <c r="O302" s="73"/>
      <c r="P302" s="73"/>
      <c r="Q302" s="73"/>
      <c r="R302" s="73"/>
      <c r="S302" s="73"/>
      <c r="T302" s="73"/>
    </row>
    <row r="303" spans="11:20" ht="12.75">
      <c r="K303" s="73"/>
      <c r="L303" s="73"/>
      <c r="M303" s="73"/>
      <c r="N303" s="73"/>
      <c r="O303" s="73"/>
      <c r="P303" s="73"/>
      <c r="Q303" s="73"/>
      <c r="R303" s="73"/>
      <c r="S303" s="73"/>
      <c r="T303" s="73"/>
    </row>
    <row r="304" spans="11:20" ht="12.75">
      <c r="K304" s="73"/>
      <c r="L304" s="73"/>
      <c r="M304" s="73"/>
      <c r="N304" s="73"/>
      <c r="O304" s="73"/>
      <c r="P304" s="73"/>
      <c r="Q304" s="73"/>
      <c r="R304" s="73"/>
      <c r="S304" s="73"/>
      <c r="T304" s="73"/>
    </row>
    <row r="305" spans="11:20" ht="12.75">
      <c r="K305" s="73"/>
      <c r="L305" s="73"/>
      <c r="M305" s="73"/>
      <c r="N305" s="73"/>
      <c r="O305" s="73"/>
      <c r="P305" s="73"/>
      <c r="Q305" s="73"/>
      <c r="R305" s="73"/>
      <c r="S305" s="73"/>
      <c r="T305" s="73"/>
    </row>
    <row r="306" spans="11:20" ht="12.75">
      <c r="K306" s="73"/>
      <c r="L306" s="73"/>
      <c r="M306" s="73"/>
      <c r="N306" s="73"/>
      <c r="O306" s="73"/>
      <c r="P306" s="73"/>
      <c r="Q306" s="73"/>
      <c r="R306" s="73"/>
      <c r="S306" s="73"/>
      <c r="T306" s="73"/>
    </row>
    <row r="307" spans="11:20" ht="12.75">
      <c r="K307" s="73"/>
      <c r="L307" s="73"/>
      <c r="M307" s="73"/>
      <c r="N307" s="73"/>
      <c r="O307" s="73"/>
      <c r="P307" s="73"/>
      <c r="Q307" s="73"/>
      <c r="R307" s="73"/>
      <c r="S307" s="73"/>
      <c r="T307" s="73"/>
    </row>
    <row r="308" spans="11:20" ht="12.75">
      <c r="K308" s="73"/>
      <c r="L308" s="73"/>
      <c r="M308" s="73"/>
      <c r="N308" s="73"/>
      <c r="O308" s="73"/>
      <c r="P308" s="73"/>
      <c r="Q308" s="73"/>
      <c r="R308" s="73"/>
      <c r="S308" s="73"/>
      <c r="T308" s="73"/>
    </row>
    <row r="309" spans="11:20" ht="12.75">
      <c r="K309" s="73"/>
      <c r="L309" s="73"/>
      <c r="M309" s="73"/>
      <c r="N309" s="73"/>
      <c r="O309" s="73"/>
      <c r="P309" s="73"/>
      <c r="Q309" s="73"/>
      <c r="R309" s="73"/>
      <c r="S309" s="73"/>
      <c r="T309" s="73"/>
    </row>
    <row r="310" spans="11:20" ht="12.75">
      <c r="K310" s="73"/>
      <c r="L310" s="73"/>
      <c r="M310" s="73"/>
      <c r="N310" s="73"/>
      <c r="O310" s="73"/>
      <c r="P310" s="73"/>
      <c r="Q310" s="73"/>
      <c r="R310" s="73"/>
      <c r="S310" s="73"/>
      <c r="T310" s="73"/>
    </row>
    <row r="311" spans="11:20" ht="12.75">
      <c r="K311" s="73"/>
      <c r="L311" s="73"/>
      <c r="M311" s="73"/>
      <c r="N311" s="73"/>
      <c r="O311" s="73"/>
      <c r="P311" s="73"/>
      <c r="Q311" s="73"/>
      <c r="R311" s="73"/>
      <c r="S311" s="73"/>
      <c r="T311" s="73"/>
    </row>
    <row r="312" spans="11:20" ht="12.75">
      <c r="K312" s="73"/>
      <c r="L312" s="73"/>
      <c r="M312" s="73"/>
      <c r="N312" s="73"/>
      <c r="O312" s="73"/>
      <c r="P312" s="73"/>
      <c r="Q312" s="73"/>
      <c r="R312" s="73"/>
      <c r="S312" s="73"/>
      <c r="T312" s="73"/>
    </row>
    <row r="313" spans="11:20" ht="12.75">
      <c r="K313" s="73"/>
      <c r="L313" s="73"/>
      <c r="M313" s="73"/>
      <c r="N313" s="73"/>
      <c r="O313" s="73"/>
      <c r="P313" s="73"/>
      <c r="Q313" s="73"/>
      <c r="R313" s="73"/>
      <c r="S313" s="73"/>
      <c r="T313" s="73"/>
    </row>
    <row r="314" spans="11:20" ht="12.75">
      <c r="K314" s="73"/>
      <c r="L314" s="73"/>
      <c r="M314" s="73"/>
      <c r="N314" s="73"/>
      <c r="O314" s="73"/>
      <c r="P314" s="73"/>
      <c r="Q314" s="73"/>
      <c r="R314" s="73"/>
      <c r="S314" s="73"/>
      <c r="T314" s="73"/>
    </row>
    <row r="315" spans="11:20" ht="12.75">
      <c r="K315" s="73"/>
      <c r="L315" s="73"/>
      <c r="M315" s="73"/>
      <c r="N315" s="73"/>
      <c r="O315" s="73"/>
      <c r="P315" s="73"/>
      <c r="Q315" s="73"/>
      <c r="R315" s="73"/>
      <c r="S315" s="73"/>
      <c r="T315" s="73"/>
    </row>
    <row r="316" spans="11:20" ht="12.75">
      <c r="K316" s="73"/>
      <c r="L316" s="73"/>
      <c r="M316" s="73"/>
      <c r="N316" s="73"/>
      <c r="O316" s="73"/>
      <c r="P316" s="73"/>
      <c r="Q316" s="73"/>
      <c r="R316" s="73"/>
      <c r="S316" s="73"/>
      <c r="T316" s="73"/>
    </row>
    <row r="317" spans="11:20" ht="12.75">
      <c r="K317" s="73"/>
      <c r="L317" s="73"/>
      <c r="M317" s="73"/>
      <c r="N317" s="73"/>
      <c r="O317" s="73"/>
      <c r="P317" s="73"/>
      <c r="Q317" s="73"/>
      <c r="R317" s="73"/>
      <c r="S317" s="73"/>
      <c r="T317" s="73"/>
    </row>
    <row r="318" spans="11:20" ht="12.75">
      <c r="K318" s="73"/>
      <c r="L318" s="73"/>
      <c r="M318" s="73"/>
      <c r="N318" s="73"/>
      <c r="O318" s="73"/>
      <c r="P318" s="73"/>
      <c r="Q318" s="73"/>
      <c r="R318" s="73"/>
      <c r="S318" s="73"/>
      <c r="T318" s="73"/>
    </row>
    <row r="319" spans="11:20" ht="12.75">
      <c r="K319" s="73"/>
      <c r="L319" s="73"/>
      <c r="M319" s="73"/>
      <c r="N319" s="73"/>
      <c r="O319" s="73"/>
      <c r="P319" s="73"/>
      <c r="Q319" s="73"/>
      <c r="R319" s="73"/>
      <c r="S319" s="73"/>
      <c r="T319" s="73"/>
    </row>
    <row r="320" spans="11:20" ht="12.75">
      <c r="K320" s="73"/>
      <c r="L320" s="73"/>
      <c r="M320" s="73"/>
      <c r="N320" s="73"/>
      <c r="O320" s="73"/>
      <c r="P320" s="73"/>
      <c r="Q320" s="73"/>
      <c r="R320" s="73"/>
      <c r="S320" s="73"/>
      <c r="T320" s="73"/>
    </row>
    <row r="321" spans="11:20" ht="12.75">
      <c r="K321" s="73"/>
      <c r="L321" s="73"/>
      <c r="M321" s="73"/>
      <c r="N321" s="73"/>
      <c r="O321" s="73"/>
      <c r="P321" s="73"/>
      <c r="Q321" s="73"/>
      <c r="R321" s="73"/>
      <c r="S321" s="73"/>
      <c r="T321" s="73"/>
    </row>
    <row r="322" spans="11:20" ht="12.75">
      <c r="K322" s="73"/>
      <c r="L322" s="73"/>
      <c r="M322" s="73"/>
      <c r="N322" s="73"/>
      <c r="O322" s="73"/>
      <c r="P322" s="73"/>
      <c r="Q322" s="73"/>
      <c r="R322" s="73"/>
      <c r="S322" s="73"/>
      <c r="T322" s="73"/>
    </row>
    <row r="323" spans="11:20" ht="12.75">
      <c r="K323" s="73"/>
      <c r="L323" s="73"/>
      <c r="M323" s="73"/>
      <c r="N323" s="73"/>
      <c r="O323" s="73"/>
      <c r="P323" s="73"/>
      <c r="Q323" s="73"/>
      <c r="R323" s="73"/>
      <c r="S323" s="73"/>
      <c r="T323" s="73"/>
    </row>
    <row r="324" spans="11:20" ht="12.75">
      <c r="K324" s="73"/>
      <c r="L324" s="73"/>
      <c r="M324" s="73"/>
      <c r="N324" s="73"/>
      <c r="O324" s="73"/>
      <c r="P324" s="73"/>
      <c r="Q324" s="73"/>
      <c r="R324" s="73"/>
      <c r="S324" s="73"/>
      <c r="T324" s="73"/>
    </row>
    <row r="325" spans="11:20" ht="12.75">
      <c r="K325" s="73"/>
      <c r="L325" s="73"/>
      <c r="M325" s="73"/>
      <c r="N325" s="73"/>
      <c r="O325" s="73"/>
      <c r="P325" s="73"/>
      <c r="Q325" s="73"/>
      <c r="R325" s="73"/>
      <c r="S325" s="73"/>
      <c r="T325" s="73"/>
    </row>
    <row r="326" spans="11:20" ht="12.75">
      <c r="K326" s="73"/>
      <c r="L326" s="73"/>
      <c r="M326" s="73"/>
      <c r="N326" s="73"/>
      <c r="O326" s="73"/>
      <c r="P326" s="73"/>
      <c r="Q326" s="73"/>
      <c r="R326" s="73"/>
      <c r="S326" s="73"/>
      <c r="T326" s="73"/>
    </row>
    <row r="327" spans="11:20" ht="12.75">
      <c r="K327" s="73"/>
      <c r="L327" s="73"/>
      <c r="M327" s="73"/>
      <c r="N327" s="73"/>
      <c r="O327" s="73"/>
      <c r="P327" s="73"/>
      <c r="Q327" s="73"/>
      <c r="R327" s="73"/>
      <c r="S327" s="73"/>
      <c r="T327" s="73"/>
    </row>
    <row r="328" spans="11:20" ht="12.75">
      <c r="K328" s="73"/>
      <c r="L328" s="73"/>
      <c r="M328" s="73"/>
      <c r="N328" s="73"/>
      <c r="O328" s="73"/>
      <c r="P328" s="73"/>
      <c r="Q328" s="73"/>
      <c r="R328" s="73"/>
      <c r="S328" s="73"/>
      <c r="T328" s="73"/>
    </row>
    <row r="329" spans="11:20" ht="12.75">
      <c r="K329" s="73"/>
      <c r="L329" s="73"/>
      <c r="M329" s="73"/>
      <c r="N329" s="73"/>
      <c r="O329" s="73"/>
      <c r="P329" s="73"/>
      <c r="Q329" s="73"/>
      <c r="R329" s="73"/>
      <c r="S329" s="73"/>
      <c r="T329" s="73"/>
    </row>
    <row r="330" spans="11:20" ht="12.75">
      <c r="K330" s="73"/>
      <c r="L330" s="73"/>
      <c r="M330" s="73"/>
      <c r="N330" s="73"/>
      <c r="O330" s="73"/>
      <c r="P330" s="73"/>
      <c r="Q330" s="73"/>
      <c r="R330" s="73"/>
      <c r="S330" s="73"/>
      <c r="T330" s="73"/>
    </row>
    <row r="331" spans="11:20" ht="12.75">
      <c r="K331" s="73"/>
      <c r="L331" s="73"/>
      <c r="M331" s="73"/>
      <c r="N331" s="73"/>
      <c r="O331" s="73"/>
      <c r="P331" s="73"/>
      <c r="Q331" s="73"/>
      <c r="R331" s="73"/>
      <c r="S331" s="73"/>
      <c r="T331" s="73"/>
    </row>
    <row r="332" spans="11:20" ht="12.75">
      <c r="K332" s="73"/>
      <c r="L332" s="73"/>
      <c r="M332" s="73"/>
      <c r="N332" s="73"/>
      <c r="O332" s="73"/>
      <c r="P332" s="73"/>
      <c r="Q332" s="73"/>
      <c r="R332" s="73"/>
      <c r="S332" s="73"/>
      <c r="T332" s="73"/>
    </row>
    <row r="333" spans="11:20" ht="12.75">
      <c r="K333" s="73"/>
      <c r="L333" s="73"/>
      <c r="M333" s="73"/>
      <c r="N333" s="73"/>
      <c r="O333" s="73"/>
      <c r="P333" s="73"/>
      <c r="Q333" s="73"/>
      <c r="R333" s="73"/>
      <c r="S333" s="73"/>
      <c r="T333" s="73"/>
    </row>
  </sheetData>
  <mergeCells count="2">
    <mergeCell ref="K12:N12"/>
    <mergeCell ref="Q12:T12"/>
  </mergeCells>
  <printOptions horizontalCentered="1"/>
  <pageMargins left="0.36" right="0.27" top="0.38" bottom="0.29" header="0.2" footer="0.2"/>
  <pageSetup horizontalDpi="180" verticalDpi="180" orientation="portrait" paperSize="9" scale="79" r:id="rId1"/>
  <rowBreaks count="1" manualBreakCount="1">
    <brk id="103" min="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L40"/>
  <sheetViews>
    <sheetView tabSelected="1" zoomScale="80" zoomScaleNormal="80" workbookViewId="0" topLeftCell="A24">
      <pane xSplit="4" topLeftCell="F1" activePane="topRight" state="frozen"/>
      <selection pane="topLeft" activeCell="I24" sqref="I24"/>
      <selection pane="topRight" activeCell="G21" sqref="G21"/>
    </sheetView>
  </sheetViews>
  <sheetFormatPr defaultColWidth="9.140625" defaultRowHeight="12.75"/>
  <cols>
    <col min="1" max="5" width="9.140625" style="1" customWidth="1"/>
    <col min="6" max="6" width="19.140625" style="77" customWidth="1"/>
    <col min="7" max="7" width="5.7109375" style="77" customWidth="1"/>
    <col min="8" max="8" width="19.140625" style="77" hidden="1" customWidth="1"/>
    <col min="9" max="9" width="5.7109375" style="1" hidden="1" customWidth="1"/>
    <col min="10" max="10" width="19.140625" style="1" customWidth="1"/>
    <col min="11" max="11" width="5.7109375" style="1" customWidth="1"/>
    <col min="12" max="12" width="19.140625" style="77" bestFit="1" customWidth="1"/>
    <col min="13" max="16384" width="9.140625" style="1" customWidth="1"/>
  </cols>
  <sheetData>
    <row r="3" spans="6:12" ht="12.75">
      <c r="F3" s="75" t="s">
        <v>75</v>
      </c>
      <c r="G3" s="75"/>
      <c r="H3" s="75" t="s">
        <v>76</v>
      </c>
      <c r="J3" s="75" t="s">
        <v>76</v>
      </c>
      <c r="L3" s="75" t="s">
        <v>76</v>
      </c>
    </row>
    <row r="4" spans="6:12" ht="12.75">
      <c r="F4" s="75" t="s">
        <v>77</v>
      </c>
      <c r="G4" s="75"/>
      <c r="H4" s="75" t="s">
        <v>77</v>
      </c>
      <c r="J4" s="75" t="s">
        <v>77</v>
      </c>
      <c r="L4" s="75" t="s">
        <v>78</v>
      </c>
    </row>
    <row r="5" spans="6:12" ht="12.75">
      <c r="F5" s="75" t="s">
        <v>79</v>
      </c>
      <c r="G5" s="75"/>
      <c r="H5" s="75" t="s">
        <v>79</v>
      </c>
      <c r="J5" s="75" t="s">
        <v>79</v>
      </c>
      <c r="L5" s="75" t="s">
        <v>79</v>
      </c>
    </row>
    <row r="6" spans="6:12" ht="12.75">
      <c r="F6" s="75" t="s">
        <v>80</v>
      </c>
      <c r="G6" s="75"/>
      <c r="H6" s="75" t="s">
        <v>81</v>
      </c>
      <c r="J6" s="75" t="s">
        <v>81</v>
      </c>
      <c r="L6" s="75" t="s">
        <v>81</v>
      </c>
    </row>
    <row r="7" spans="6:12" ht="12.75">
      <c r="F7" s="76">
        <v>36616</v>
      </c>
      <c r="G7" s="76"/>
      <c r="H7" s="76">
        <v>36433</v>
      </c>
      <c r="I7" s="75"/>
      <c r="J7" s="76">
        <v>36616</v>
      </c>
      <c r="L7" s="76">
        <v>36525</v>
      </c>
    </row>
    <row r="8" spans="6:9" ht="12.75">
      <c r="F8" s="76"/>
      <c r="G8" s="76"/>
      <c r="H8" s="76"/>
      <c r="I8" s="75"/>
    </row>
    <row r="9" spans="2:10" ht="12.75">
      <c r="B9" s="5" t="s">
        <v>26</v>
      </c>
      <c r="J9" s="77"/>
    </row>
    <row r="10" ht="12.75">
      <c r="J10" s="77"/>
    </row>
    <row r="11" spans="2:12" ht="12.75">
      <c r="B11" s="1" t="s">
        <v>82</v>
      </c>
      <c r="F11" s="77">
        <v>684777</v>
      </c>
      <c r="H11" s="77">
        <v>5853205</v>
      </c>
      <c r="J11" s="77">
        <f>190291+337355+51000+106131</f>
        <v>684777</v>
      </c>
      <c r="L11" s="77">
        <v>6288760</v>
      </c>
    </row>
    <row r="12" spans="2:12" ht="12.75">
      <c r="B12" s="1" t="s">
        <v>83</v>
      </c>
      <c r="F12" s="77">
        <v>4500</v>
      </c>
      <c r="H12" s="77">
        <v>54500</v>
      </c>
      <c r="J12" s="77">
        <v>4500</v>
      </c>
      <c r="L12" s="77">
        <v>59000</v>
      </c>
    </row>
    <row r="13" spans="2:12" ht="12.75">
      <c r="B13" s="1" t="s">
        <v>84</v>
      </c>
      <c r="F13" s="77">
        <v>0</v>
      </c>
      <c r="H13" s="77">
        <v>0</v>
      </c>
      <c r="J13" s="77">
        <v>0</v>
      </c>
      <c r="L13" s="77">
        <v>0</v>
      </c>
    </row>
    <row r="14" spans="2:12" ht="12.75">
      <c r="B14" s="1" t="s">
        <v>85</v>
      </c>
      <c r="F14" s="77">
        <v>775.53</v>
      </c>
      <c r="H14" s="77">
        <v>37006</v>
      </c>
      <c r="J14" s="77">
        <f>183.01+592.52</f>
        <v>775.53</v>
      </c>
      <c r="L14" s="77">
        <f>31613+8343</f>
        <v>39956</v>
      </c>
    </row>
    <row r="15" spans="2:12" ht="12.75">
      <c r="B15" s="1" t="s">
        <v>86</v>
      </c>
      <c r="F15" s="77">
        <v>0</v>
      </c>
      <c r="H15" s="77">
        <v>6561.62</v>
      </c>
      <c r="J15" s="77">
        <v>0</v>
      </c>
      <c r="L15" s="77">
        <v>6561.62</v>
      </c>
    </row>
    <row r="16" spans="2:12" ht="12.75">
      <c r="B16" s="1" t="s">
        <v>87</v>
      </c>
      <c r="F16" s="77">
        <v>2160.26</v>
      </c>
      <c r="H16" s="77">
        <v>3900</v>
      </c>
      <c r="J16" s="77">
        <v>2160.26</v>
      </c>
      <c r="L16" s="77">
        <v>5074.6</v>
      </c>
    </row>
    <row r="17" spans="2:10" ht="12.75">
      <c r="B17" s="78"/>
      <c r="J17" s="77"/>
    </row>
    <row r="18" spans="6:12" ht="13.5" thickBot="1">
      <c r="F18" s="79">
        <f>SUM(F11:F16)</f>
        <v>692212.79</v>
      </c>
      <c r="G18" s="80"/>
      <c r="H18" s="79">
        <f>SUM(H11:H16)</f>
        <v>5955172.62</v>
      </c>
      <c r="J18" s="79">
        <f>SUM(J11:J16)</f>
        <v>692212.79</v>
      </c>
      <c r="K18" s="81"/>
      <c r="L18" s="79">
        <f>SUM(L11:L16)</f>
        <v>6399352.22</v>
      </c>
    </row>
    <row r="19" ht="13.5" thickTop="1">
      <c r="J19" s="77"/>
    </row>
    <row r="20" spans="2:10" ht="12.75">
      <c r="B20" s="5" t="s">
        <v>88</v>
      </c>
      <c r="J20" s="77"/>
    </row>
    <row r="21" ht="12.75">
      <c r="J21" s="77"/>
    </row>
    <row r="22" spans="2:12" ht="12.75">
      <c r="B22" s="1" t="s">
        <v>82</v>
      </c>
      <c r="F22" s="77">
        <v>634269.69</v>
      </c>
      <c r="H22" s="77">
        <v>1616497</v>
      </c>
      <c r="J22" s="77">
        <f>54100.01+268709.56+31409.49+280050.63</f>
        <v>634269.69</v>
      </c>
      <c r="L22" s="77">
        <f>672309.86+748553.54+46756.01+799839.03</f>
        <v>2267458.44</v>
      </c>
    </row>
    <row r="23" spans="2:12" ht="12.75">
      <c r="B23" s="1" t="s">
        <v>83</v>
      </c>
      <c r="F23" s="77">
        <v>241.68</v>
      </c>
      <c r="H23" s="77">
        <v>725.04</v>
      </c>
      <c r="J23" s="77">
        <v>241.68</v>
      </c>
      <c r="L23" s="77">
        <v>966.72</v>
      </c>
    </row>
    <row r="24" spans="2:12" ht="12.75">
      <c r="B24" s="1" t="s">
        <v>84</v>
      </c>
      <c r="F24" s="77">
        <v>0</v>
      </c>
      <c r="H24" s="77">
        <v>0</v>
      </c>
      <c r="J24" s="77">
        <v>0</v>
      </c>
      <c r="L24" s="77">
        <v>0</v>
      </c>
    </row>
    <row r="25" spans="2:12" ht="12.75">
      <c r="B25" s="1" t="s">
        <v>85</v>
      </c>
      <c r="F25" s="77">
        <v>113015.31</v>
      </c>
      <c r="H25" s="77">
        <v>587477</v>
      </c>
      <c r="J25" s="77">
        <v>113015.31</v>
      </c>
      <c r="L25" s="77">
        <v>767936</v>
      </c>
    </row>
    <row r="26" spans="2:12" ht="12.75">
      <c r="B26" s="1" t="s">
        <v>86</v>
      </c>
      <c r="F26" s="77">
        <v>0</v>
      </c>
      <c r="H26" s="77">
        <v>0</v>
      </c>
      <c r="J26" s="77">
        <v>0</v>
      </c>
      <c r="L26" s="77">
        <v>0</v>
      </c>
    </row>
    <row r="27" spans="2:12" ht="12.75">
      <c r="B27" s="1" t="s">
        <v>87</v>
      </c>
      <c r="F27" s="77">
        <v>5067.65</v>
      </c>
      <c r="H27" s="77">
        <v>13247.19</v>
      </c>
      <c r="J27" s="77">
        <v>5067.65</v>
      </c>
      <c r="L27" s="77">
        <v>17662.92</v>
      </c>
    </row>
    <row r="28" ht="12.75">
      <c r="J28" s="77"/>
    </row>
    <row r="29" spans="6:12" ht="13.5" thickBot="1">
      <c r="F29" s="79">
        <f>SUM(F22:F28)</f>
        <v>752594.33</v>
      </c>
      <c r="G29" s="80"/>
      <c r="H29" s="79">
        <f>SUM(H22:H28)</f>
        <v>2217946.23</v>
      </c>
      <c r="J29" s="79">
        <f>SUM(J22:J28)</f>
        <v>752594.33</v>
      </c>
      <c r="K29" s="81"/>
      <c r="L29" s="79">
        <f>SUM(L22:L28)</f>
        <v>3054024.08</v>
      </c>
    </row>
    <row r="30" ht="13.5" thickTop="1">
      <c r="J30" s="77"/>
    </row>
    <row r="31" spans="2:10" ht="12.75">
      <c r="B31" s="5" t="s">
        <v>89</v>
      </c>
      <c r="J31" s="77"/>
    </row>
    <row r="32" ht="12.75">
      <c r="J32" s="77"/>
    </row>
    <row r="33" spans="2:12" ht="12.75">
      <c r="B33" s="1" t="s">
        <v>82</v>
      </c>
      <c r="F33" s="77">
        <v>3753032</v>
      </c>
      <c r="H33" s="77">
        <v>11345286</v>
      </c>
      <c r="J33" s="77">
        <v>3753032</v>
      </c>
      <c r="L33" s="77">
        <v>15366575</v>
      </c>
    </row>
    <row r="34" spans="2:12" ht="12.75">
      <c r="B34" s="1" t="s">
        <v>83</v>
      </c>
      <c r="F34" s="77">
        <v>23934</v>
      </c>
      <c r="H34" s="77">
        <v>71381.97</v>
      </c>
      <c r="J34" s="77">
        <v>23934</v>
      </c>
      <c r="L34" s="77">
        <v>95315.62</v>
      </c>
    </row>
    <row r="35" spans="2:12" ht="12.75">
      <c r="B35" s="1" t="s">
        <v>84</v>
      </c>
      <c r="F35" s="77">
        <v>0</v>
      </c>
      <c r="H35" s="77">
        <v>0</v>
      </c>
      <c r="J35" s="77">
        <v>0</v>
      </c>
      <c r="L35" s="77">
        <v>0</v>
      </c>
    </row>
    <row r="36" spans="2:12" ht="12.75">
      <c r="B36" s="1" t="s">
        <v>85</v>
      </c>
      <c r="F36" s="77">
        <v>700115.91</v>
      </c>
      <c r="H36" s="77">
        <v>2302493</v>
      </c>
      <c r="J36" s="77">
        <v>700115.91</v>
      </c>
      <c r="L36" s="77">
        <v>2880617</v>
      </c>
    </row>
    <row r="37" spans="2:12" ht="12.75">
      <c r="B37" s="1" t="s">
        <v>86</v>
      </c>
      <c r="F37" s="77">
        <v>6163.08</v>
      </c>
      <c r="H37" s="77">
        <v>30096.78</v>
      </c>
      <c r="J37" s="77">
        <v>6163.08</v>
      </c>
      <c r="L37" s="77">
        <v>59693.06</v>
      </c>
    </row>
    <row r="38" spans="2:12" ht="12.75">
      <c r="B38" s="1" t="s">
        <v>87</v>
      </c>
      <c r="F38" s="77">
        <v>33532.26</v>
      </c>
      <c r="H38" s="77">
        <v>98360.16</v>
      </c>
      <c r="J38" s="77">
        <v>33532.26</v>
      </c>
      <c r="L38" s="77">
        <v>131968.21</v>
      </c>
    </row>
    <row r="39" ht="12.75">
      <c r="J39" s="77"/>
    </row>
    <row r="40" spans="6:12" ht="13.5" thickBot="1">
      <c r="F40" s="79">
        <f>SUM(F33:F39)</f>
        <v>4516777.25</v>
      </c>
      <c r="G40" s="80"/>
      <c r="H40" s="79">
        <f>SUM(H33:H39)</f>
        <v>13847617.91</v>
      </c>
      <c r="J40" s="79">
        <f>SUM(J33:J39)</f>
        <v>4516777.25</v>
      </c>
      <c r="K40" s="81"/>
      <c r="L40" s="79">
        <f>SUM(L33:L39)</f>
        <v>18534168.889999997</v>
      </c>
    </row>
    <row r="41" ht="13.5" thickTop="1"/>
  </sheetData>
  <printOptions horizontalCentered="1"/>
  <pageMargins left="0.35" right="0.31496062992125984" top="0.8661417322834646" bottom="0.5905511811023623" header="0.5118110236220472" footer="0.4330708661417323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Dept.</dc:creator>
  <cp:keywords/>
  <dc:description/>
  <cp:lastModifiedBy>Account Department</cp:lastModifiedBy>
  <cp:lastPrinted>2000-05-20T04:42:46Z</cp:lastPrinted>
  <dcterms:created xsi:type="dcterms:W3CDTF">2000-05-18T06:00:10Z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